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rf-my.sharepoint.com/personal/vantic_erf_hr/Documents/Radna površina/"/>
    </mc:Choice>
  </mc:AlternateContent>
  <xr:revisionPtr revIDLastSave="605" documentId="8_{06FE322F-956E-4725-B43E-3BFABC328B1E}" xr6:coauthVersionLast="47" xr6:coauthVersionMax="47" xr10:uidLastSave="{99FE28D5-44DA-4374-9DD0-A1B2F5A3EC4C}"/>
  <bookViews>
    <workbookView xWindow="-120" yWindow="-120" windowWidth="29040" windowHeight="15840" xr2:uid="{FA6EA6CA-A5DF-4C52-B6E0-88D8570FBF85}"/>
  </bookViews>
  <sheets>
    <sheet name="5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7" i="1" l="1"/>
  <c r="E41" i="1"/>
  <c r="E171" i="1"/>
  <c r="E172" i="1" s="1"/>
  <c r="E174" i="1"/>
  <c r="E44" i="1"/>
  <c r="E13" i="1"/>
  <c r="E146" i="1"/>
  <c r="E153" i="1"/>
  <c r="E35" i="1"/>
  <c r="E19" i="1"/>
  <c r="E142" i="1"/>
  <c r="E151" i="1"/>
  <c r="E159" i="1"/>
  <c r="E117" i="1" l="1"/>
  <c r="E111" i="1"/>
  <c r="E80" i="1"/>
  <c r="E79" i="1"/>
  <c r="E78" i="1"/>
  <c r="E67" i="1"/>
  <c r="E65" i="1"/>
  <c r="E60" i="1"/>
  <c r="E55" i="1"/>
  <c r="E51" i="1"/>
  <c r="E157" i="1"/>
  <c r="E175" i="1" s="1"/>
  <c r="E26" i="1"/>
</calcChain>
</file>

<file path=xl/sharedStrings.xml><?xml version="1.0" encoding="utf-8"?>
<sst xmlns="http://schemas.openxmlformats.org/spreadsheetml/2006/main" count="587" uniqueCount="209">
  <si>
    <t>NAZIV ISPLATITELJA:</t>
  </si>
  <si>
    <t>SVEUČILIŠTE U ZAGREBU  EDUKACIJSKO-REHABILITACIJSKI FAKULTET ZAGREB</t>
  </si>
  <si>
    <t>ISPLATE SREDSTAVA ZA RAZDOBLJE:</t>
  </si>
  <si>
    <t xml:space="preserve">u Eurima </t>
  </si>
  <si>
    <t>NAZIV PRIMATELJA</t>
  </si>
  <si>
    <t>OIB PRIMATELJHA</t>
  </si>
  <si>
    <t>SJEDIŠTE / PREBIVALIŠTE PRIMATELJA</t>
  </si>
  <si>
    <t>NAČIN OBJAVE</t>
  </si>
  <si>
    <t>VRSTA RASHODA / IZDATKA</t>
  </si>
  <si>
    <t>GDPR</t>
  </si>
  <si>
    <t>Refundacija zdravstveni pregled studenata</t>
  </si>
  <si>
    <t>Edukacijsko-rehabilitacijski fakultet</t>
  </si>
  <si>
    <t>SVEUKUPNO:</t>
  </si>
  <si>
    <t>DEKAN:</t>
  </si>
  <si>
    <t>Izv.prof.dr.sc. Ante Bilić Prcić</t>
  </si>
  <si>
    <t>Ivšac, J.</t>
  </si>
  <si>
    <t>10 000 Zagreb</t>
  </si>
  <si>
    <t>KONE d.o.o.</t>
  </si>
  <si>
    <t>NARODNE NOVINE d.d.</t>
  </si>
  <si>
    <t> 64546066176</t>
  </si>
  <si>
    <t>10 020 Zagreb</t>
  </si>
  <si>
    <t>Objava oglasa za natječaj</t>
  </si>
  <si>
    <t>TASK d.o.o.</t>
  </si>
  <si>
    <t>42 000 Hrašćica</t>
  </si>
  <si>
    <t>APLIKATA d.o.o.</t>
  </si>
  <si>
    <t>ZAGREBAČKI HOLDING</t>
  </si>
  <si>
    <t> 85584865987</t>
  </si>
  <si>
    <t>BICRO BIOCENTAR</t>
  </si>
  <si>
    <t>GRAD ZAGREB</t>
  </si>
  <si>
    <t>BICRO BIOCENTAR d.o.o.</t>
  </si>
  <si>
    <t> 47298210538</t>
  </si>
  <si>
    <t>Trošak komunalija i najam ureda</t>
  </si>
  <si>
    <t>HP d.d.</t>
  </si>
  <si>
    <t>10 410 Velika Gorica</t>
  </si>
  <si>
    <t>HRVATSKI TELEKOM d.d.</t>
  </si>
  <si>
    <t>HEP TOPLINARSTVO d.o.o.</t>
  </si>
  <si>
    <t>Ugovor o djelu</t>
  </si>
  <si>
    <t>ŠIMLEŠA SANJA</t>
  </si>
  <si>
    <t>MANDIĆ SABINA</t>
  </si>
  <si>
    <t>RAKIĆ ANA</t>
  </si>
  <si>
    <t>MAMIĆ DRAGANA</t>
  </si>
  <si>
    <t>FULGOSI MASNJAK REA</t>
  </si>
  <si>
    <t>EKORRE DIGITAL D.O.O.</t>
  </si>
  <si>
    <t>10 000 zAGREB</t>
  </si>
  <si>
    <t>Stručna literatura</t>
  </si>
  <si>
    <t>UPI-2M PLUS d.o.o.</t>
  </si>
  <si>
    <t>Ivšac J.</t>
  </si>
  <si>
    <t>IVANAGIĆ ANAMARIJA</t>
  </si>
  <si>
    <t>KUVAČ KRALJEVIĆ JELENA</t>
  </si>
  <si>
    <t>Plaća za redovan rad 6/24.</t>
  </si>
  <si>
    <t>Ostali rashodi za zaposlene 6/24.</t>
  </si>
  <si>
    <t>Doprinos za obvezno zdravstveno osiguranje 6/24.</t>
  </si>
  <si>
    <t>Naknada za prijevoz s posla i na posao 6/24.</t>
  </si>
  <si>
    <t>Palma de Malorca</t>
  </si>
  <si>
    <t>Srpanj</t>
  </si>
  <si>
    <t>Programska i korisnička podrška 06/2024 - NKC</t>
  </si>
  <si>
    <t>ZDRAVSTVENI PREGLED STUDENATA 3x</t>
  </si>
  <si>
    <t>Razdoblje državanja 06/2024.</t>
  </si>
  <si>
    <t>Električna energija 06/2024.</t>
  </si>
  <si>
    <t>Održavanje programske opreme 7/2024.</t>
  </si>
  <si>
    <t>D&amp;D service Vl.Tihomir Vincek</t>
  </si>
  <si>
    <t>Slavonska Avenija 65</t>
  </si>
  <si>
    <t>Instalacija i usluga-NKC</t>
  </si>
  <si>
    <t>Voda, čistoća 06/24</t>
  </si>
  <si>
    <t>Zajednička pričuva 6/2024.</t>
  </si>
  <si>
    <t>Troškovi pošte 06/2024.</t>
  </si>
  <si>
    <t>Martinec R.</t>
  </si>
  <si>
    <t>Tisak poster</t>
  </si>
  <si>
    <t>Šutić L.</t>
  </si>
  <si>
    <t xml:space="preserve">Tisak </t>
  </si>
  <si>
    <t>KN, NUV 06/2024.</t>
  </si>
  <si>
    <t>Troškovi mobitela 06/2024.</t>
  </si>
  <si>
    <t>Refundacija  potrošni materijal</t>
  </si>
  <si>
    <t>EUROPEAN SOCIETY FOR PREVETION RESEARCH</t>
  </si>
  <si>
    <t>Kotizacija, Mihić J.</t>
  </si>
  <si>
    <t>OMEROVIĆ LUCIA</t>
  </si>
  <si>
    <t>Refund. Kotizacija Erasmus</t>
  </si>
  <si>
    <t>SHENA VIJAYAKUMAR</t>
  </si>
  <si>
    <t>Lektorske usluge</t>
  </si>
  <si>
    <t>Kotizacija Gačal H.</t>
  </si>
  <si>
    <t>Ratgajec G.G.</t>
  </si>
  <si>
    <t>Refundacija uredski materijal</t>
  </si>
  <si>
    <t>TAMI PROJEKT D.O.O.</t>
  </si>
  <si>
    <t>10 370 Dugo Selo</t>
  </si>
  <si>
    <t>Servis klima</t>
  </si>
  <si>
    <t>Toplinska energija 06/2024.</t>
  </si>
  <si>
    <t>ZDRAVSTVENI PREGLED STUDENATA 2x</t>
  </si>
  <si>
    <t>ZAVOD ZA INTEGRALNU KONTROLU D.O.O.</t>
  </si>
  <si>
    <t>God. Pregled dizala</t>
  </si>
  <si>
    <t>IKOMA prodajni centar d.o.o.</t>
  </si>
  <si>
    <t>43 000 Bjelovar</t>
  </si>
  <si>
    <t>Tipka za vodokotlić</t>
  </si>
  <si>
    <t xml:space="preserve">KREŠENDO </t>
  </si>
  <si>
    <t>31 000 Osijek</t>
  </si>
  <si>
    <t>Prijelom časopisa HRRI</t>
  </si>
  <si>
    <t>Održavanje sustava 05/24</t>
  </si>
  <si>
    <t>Refund,gorivo</t>
  </si>
  <si>
    <t>Refund.uredski materijal</t>
  </si>
  <si>
    <t>Gordana Hržica</t>
  </si>
  <si>
    <t>Kotizacija, Hržica G.</t>
  </si>
  <si>
    <t>BULIĆ DAJANA</t>
  </si>
  <si>
    <t>LJUTIĆ TOMISLAV</t>
  </si>
  <si>
    <t>HABUS SANJA</t>
  </si>
  <si>
    <t>SCHAUPERL LIDIJA</t>
  </si>
  <si>
    <t>CELIZIĆ MARTINA</t>
  </si>
  <si>
    <t>PENSA GALIAN JELENA</t>
  </si>
  <si>
    <t>VRANKO MIRTA</t>
  </si>
  <si>
    <t>FUČKAR DUNJA</t>
  </si>
  <si>
    <t>GJURGJAN MARIJA</t>
  </si>
  <si>
    <t>SUMRAK TUŠAK MARINA</t>
  </si>
  <si>
    <t>JAGAR SENADA</t>
  </si>
  <si>
    <t>PERAICA TINA</t>
  </si>
  <si>
    <t>KUDRNA MARIJAN</t>
  </si>
  <si>
    <t>FREY ŠKRINJAR JASMINA</t>
  </si>
  <si>
    <t>HRŽINA JAKOPČEVIĆ MARTINA</t>
  </si>
  <si>
    <t>KOLAR CURMAN MARINA</t>
  </si>
  <si>
    <t>HORVAT MIRELA</t>
  </si>
  <si>
    <t>MIRKOVIĆ ANA</t>
  </si>
  <si>
    <t>PAVIĆ MARTINA</t>
  </si>
  <si>
    <t>TAJSL DRAGIČEVIĆ IVANČICA</t>
  </si>
  <si>
    <t>PLENKOVIĆ OMERSO LUCI</t>
  </si>
  <si>
    <t>ŠKRLAC BIĆANIĆ LJILJANA</t>
  </si>
  <si>
    <t>HARAMINČIĆ KLEŠČIĆ JASNA</t>
  </si>
  <si>
    <t>BABIĆ MATEA</t>
  </si>
  <si>
    <t>SIMONČIĆ BRIGLJEVIĆ DANIJELA</t>
  </si>
  <si>
    <t>KOVAČEVIĆ MELITA</t>
  </si>
  <si>
    <t>ČAČIĆ LIDIJA</t>
  </si>
  <si>
    <t>CRNJEVIĆ TRSTENJAK PETRA</t>
  </si>
  <si>
    <t>VUKUŠIĆ DORA</t>
  </si>
  <si>
    <t>BRČIĆ HRVOJKA</t>
  </si>
  <si>
    <t>HOSNI LJILJANA</t>
  </si>
  <si>
    <t>JURIĆ TANFARA NIKOLINA</t>
  </si>
  <si>
    <t>BRAČULJ ANTONIJA</t>
  </si>
  <si>
    <t>IVRLAČ ANA</t>
  </si>
  <si>
    <t>LECHNER SAŠA</t>
  </si>
  <si>
    <t>ŠIMIĆ IVANA</t>
  </si>
  <si>
    <t>SLUKAN TINA</t>
  </si>
  <si>
    <t>UZELAC ZVONIMIR</t>
  </si>
  <si>
    <t>PRHAT TEA</t>
  </si>
  <si>
    <t>ĐANIĆ HADŽIBEGOVIĆ ANA</t>
  </si>
  <si>
    <t>MATIĆ ŠKORIĆ ANA</t>
  </si>
  <si>
    <t>IVKIĆ GORAN</t>
  </si>
  <si>
    <t>ŠTIMAC TAMARA</t>
  </si>
  <si>
    <t>BRAKUS DAGDA</t>
  </si>
  <si>
    <t>DRAGUZET KRISTINA</t>
  </si>
  <si>
    <t>STERGAR KRANJČEC ŽELJKA</t>
  </si>
  <si>
    <t>GLIGOROVIĆ MAJA</t>
  </si>
  <si>
    <t>ŽGANNEC ANDREA</t>
  </si>
  <si>
    <t>KNEŽEVIĆ DANIJELA</t>
  </si>
  <si>
    <t>STREHA JASMINA</t>
  </si>
  <si>
    <t>RISEK SANJA</t>
  </si>
  <si>
    <t>DAMJANOVIĆ NADA</t>
  </si>
  <si>
    <t>MILIKOVIĆ ĐURĐA</t>
  </si>
  <si>
    <t>SRBLJINOVIĆ LUCIJA</t>
  </si>
  <si>
    <t>BORAS VALERIJA</t>
  </si>
  <si>
    <t>BUČI DRAŽENKA</t>
  </si>
  <si>
    <t>FRKOVIĆ ENA</t>
  </si>
  <si>
    <t>DANJEK PAOLA</t>
  </si>
  <si>
    <t>ČUVUŽIĆ ČAJKO JASMINKA</t>
  </si>
  <si>
    <t>SILADI MAJA</t>
  </si>
  <si>
    <t>HUĐEK FRAN</t>
  </si>
  <si>
    <t>IGREC TOMAŠINEC HELENA</t>
  </si>
  <si>
    <t>MADIRAZZA ANITA</t>
  </si>
  <si>
    <t>BUMBER BORIS</t>
  </si>
  <si>
    <t>FOJTIK BUDANKO MARTINA</t>
  </si>
  <si>
    <t>BAFTIRI ĐANA</t>
  </si>
  <si>
    <t>ORUČEVIĆ FRANCISKA</t>
  </si>
  <si>
    <t>PULJIZ MILA</t>
  </si>
  <si>
    <t>MAČKOVIĆ MAJA</t>
  </si>
  <si>
    <t>ATALIĆ IVANA</t>
  </si>
  <si>
    <t>BUBLIĆ MATEJA</t>
  </si>
  <si>
    <t>TIŠLJAR MARIJA</t>
  </si>
  <si>
    <t>MODRIĆ BOŠNJAK VOLIJA</t>
  </si>
  <si>
    <t>JURJAK MAJA</t>
  </si>
  <si>
    <t>PREKRATIĆ BARBARA</t>
  </si>
  <si>
    <t>IVANKOVIĆ MANDA</t>
  </si>
  <si>
    <t>ZEMLJAK ZRINKA</t>
  </si>
  <si>
    <t>BEREČIĆ AUGUSTINOVIĆ KORNELIJA</t>
  </si>
  <si>
    <t>BAĆA NATALIJA</t>
  </si>
  <si>
    <t>RAMLJAK PETRA</t>
  </si>
  <si>
    <t>CECIĆ VANA</t>
  </si>
  <si>
    <t>KOVČO VUKADIN IRMA</t>
  </si>
  <si>
    <t>Autorski honorari</t>
  </si>
  <si>
    <t>FERIĆ MATINA</t>
  </si>
  <si>
    <t>BUŠKO VESNA</t>
  </si>
  <si>
    <t>ERKAŠ MARINA</t>
  </si>
  <si>
    <t>TATALOVIĆ VORKAPIĆ SANJA</t>
  </si>
  <si>
    <t>KONČAR d.o.o.</t>
  </si>
  <si>
    <t>Računala Lenovo</t>
  </si>
  <si>
    <t>SC SISAK</t>
  </si>
  <si>
    <t>44 000 SISAK</t>
  </si>
  <si>
    <t>SC ZAGREB</t>
  </si>
  <si>
    <t>10 000 ZAGREB</t>
  </si>
  <si>
    <t>Studentski ugovor Zovak A.- NKC</t>
  </si>
  <si>
    <t>Studentski ugovor Turek Z.-NKC</t>
  </si>
  <si>
    <t>A1 HRVATSKA d.o.o.</t>
  </si>
  <si>
    <t>Troškovi telefona  06/24</t>
  </si>
  <si>
    <t xml:space="preserve">KARTONAŽA VLAŠIĆ </t>
  </si>
  <si>
    <t>10 291 Prigorje Brovečko</t>
  </si>
  <si>
    <t xml:space="preserve">Arhivske kutije </t>
  </si>
  <si>
    <t>Refundacija potrošni materijal</t>
  </si>
  <si>
    <t>Refundacija higijenski materijal</t>
  </si>
  <si>
    <t>HRV.FERIJALNI I HOTELSKI SAVEZ</t>
  </si>
  <si>
    <t>Smještaj studenti-IP LIGHT</t>
  </si>
  <si>
    <t>Službena putovanja 7/24.</t>
  </si>
  <si>
    <t>Odvoz papira i kartona 06/2024.</t>
  </si>
  <si>
    <t>ODDvoz miješanog otpada 06/2024</t>
  </si>
  <si>
    <t>PUTNI NALOZI 15x</t>
  </si>
  <si>
    <t>Zagreb, 19.8.2024.godine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</si>
</sst>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;[Red]\-#,##0.00\ [$€-1]"/>
    <numFmt numFmtId="165" formatCode="#,##0.00\ [$€-1]"/>
    <numFmt numFmtId="166" formatCode="_-* #,##0.00\ [$€-1]_-;\-* #,##0.00\ [$€-1]_-;_-* &quot;-&quot;??\ [$€-1]_-;_-@_-"/>
    <numFmt numFmtId="167" formatCode="#,##0.00\ [$€-41A]"/>
  </numFmts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Calibri"/>
      <family val="2"/>
      <charset val="238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Calibri"/>
      <family val="2"/>
      <charset val="238"/>
    </font>
    <font>
      <b/>
      <sz val="12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/>
    </xf>
    <xf numFmtId="0" fontId="1" fillId="0" borderId="8" xfId="0" applyFont="1" applyBorder="1"/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0" fillId="2" borderId="0" xfId="0" applyFill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2" borderId="7" xfId="0" applyNumberFormat="1" applyFont="1" applyFill="1" applyBorder="1"/>
    <xf numFmtId="0" fontId="2" fillId="0" borderId="7" xfId="0" applyFont="1" applyBorder="1"/>
    <xf numFmtId="0" fontId="2" fillId="0" borderId="12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2" borderId="1" xfId="0" applyNumberFormat="1" applyFont="1" applyFill="1" applyBorder="1"/>
    <xf numFmtId="0" fontId="3" fillId="0" borderId="1" xfId="0" applyFont="1" applyBorder="1"/>
    <xf numFmtId="0" fontId="2" fillId="0" borderId="6" xfId="0" applyFont="1" applyBorder="1"/>
    <xf numFmtId="0" fontId="2" fillId="0" borderId="1" xfId="0" applyFont="1" applyBorder="1"/>
    <xf numFmtId="165" fontId="2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5" fillId="0" borderId="1" xfId="0" applyFont="1" applyBorder="1"/>
    <xf numFmtId="0" fontId="3" fillId="0" borderId="6" xfId="0" applyFont="1" applyBorder="1"/>
    <xf numFmtId="167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6" fontId="2" fillId="2" borderId="1" xfId="0" applyNumberFormat="1" applyFont="1" applyFill="1" applyBorder="1"/>
    <xf numFmtId="0" fontId="2" fillId="2" borderId="1" xfId="0" applyFont="1" applyFill="1" applyBorder="1"/>
    <xf numFmtId="0" fontId="2" fillId="2" borderId="6" xfId="0" applyFont="1" applyFill="1" applyBorder="1"/>
    <xf numFmtId="165" fontId="3" fillId="2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/>
    <xf numFmtId="0" fontId="3" fillId="0" borderId="6" xfId="0" applyFont="1" applyBorder="1" applyAlignment="1">
      <alignment wrapText="1"/>
    </xf>
    <xf numFmtId="164" fontId="3" fillId="2" borderId="1" xfId="0" applyNumberFormat="1" applyFont="1" applyFill="1" applyBorder="1"/>
    <xf numFmtId="164" fontId="3" fillId="0" borderId="6" xfId="0" applyNumberFormat="1" applyFont="1" applyBorder="1"/>
    <xf numFmtId="0" fontId="7" fillId="0" borderId="1" xfId="0" applyFont="1" applyBorder="1" applyAlignment="1">
      <alignment horizontal="center" vertical="center"/>
    </xf>
    <xf numFmtId="164" fontId="6" fillId="2" borderId="1" xfId="0" applyNumberFormat="1" applyFont="1" applyFill="1" applyBorder="1"/>
    <xf numFmtId="0" fontId="3" fillId="0" borderId="3" xfId="0" applyFont="1" applyBorder="1" applyAlignment="1">
      <alignment horizontal="center"/>
    </xf>
    <xf numFmtId="164" fontId="8" fillId="2" borderId="3" xfId="0" applyNumberFormat="1" applyFont="1" applyFill="1" applyBorder="1"/>
    <xf numFmtId="0" fontId="3" fillId="0" borderId="3" xfId="0" applyFont="1" applyBorder="1"/>
    <xf numFmtId="0" fontId="3" fillId="0" borderId="4" xfId="0" applyFont="1" applyBorder="1"/>
    <xf numFmtId="164" fontId="5" fillId="2" borderId="1" xfId="0" applyNumberFormat="1" applyFont="1" applyFill="1" applyBorder="1"/>
    <xf numFmtId="0" fontId="2" fillId="2" borderId="11" xfId="0" applyFont="1" applyFill="1" applyBorder="1" applyAlignment="1">
      <alignment wrapText="1"/>
    </xf>
    <xf numFmtId="0" fontId="3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/>
    <xf numFmtId="0" fontId="3" fillId="2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4" fillId="2" borderId="2" xfId="0" applyFont="1" applyFill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EDE7-A067-4957-9BC5-3FCFEC0DCD11}">
  <sheetPr>
    <pageSetUpPr fitToPage="1"/>
  </sheetPr>
  <dimension ref="B2:G178"/>
  <sheetViews>
    <sheetView tabSelected="1" topLeftCell="A16" workbookViewId="0">
      <selection activeCell="C179" sqref="C179"/>
    </sheetView>
  </sheetViews>
  <sheetFormatPr defaultRowHeight="15" x14ac:dyDescent="0.25"/>
  <cols>
    <col min="2" max="2" width="42.28515625" customWidth="1"/>
    <col min="3" max="3" width="17.7109375" customWidth="1"/>
    <col min="4" max="4" width="21.42578125" customWidth="1"/>
    <col min="5" max="5" width="14.42578125" customWidth="1"/>
    <col min="6" max="6" width="8.7109375" customWidth="1"/>
    <col min="7" max="7" width="73" customWidth="1"/>
  </cols>
  <sheetData>
    <row r="2" spans="2:7" x14ac:dyDescent="0.25">
      <c r="B2" t="s">
        <v>0</v>
      </c>
      <c r="C2" s="1" t="s">
        <v>1</v>
      </c>
      <c r="D2" s="1"/>
      <c r="E2" s="1"/>
      <c r="F2" s="1"/>
    </row>
    <row r="4" spans="2:7" x14ac:dyDescent="0.25">
      <c r="B4" s="2" t="s">
        <v>2</v>
      </c>
      <c r="C4" s="3"/>
      <c r="D4" s="4" t="s">
        <v>54</v>
      </c>
      <c r="E4" s="1">
        <v>2024</v>
      </c>
    </row>
    <row r="5" spans="2:7" x14ac:dyDescent="0.25">
      <c r="B5" s="5"/>
      <c r="C5" s="6"/>
    </row>
    <row r="6" spans="2:7" ht="15.75" thickBot="1" x14ac:dyDescent="0.3">
      <c r="F6" s="7"/>
      <c r="G6" s="7" t="s">
        <v>3</v>
      </c>
    </row>
    <row r="7" spans="2:7" ht="45.75" thickBot="1" x14ac:dyDescent="0.3">
      <c r="B7" s="8" t="s">
        <v>4</v>
      </c>
      <c r="C7" s="9" t="s">
        <v>5</v>
      </c>
      <c r="D7" s="10" t="s">
        <v>6</v>
      </c>
      <c r="E7" s="11" t="s">
        <v>7</v>
      </c>
      <c r="F7" s="55" t="s">
        <v>8</v>
      </c>
      <c r="G7" s="56"/>
    </row>
    <row r="8" spans="2:7" x14ac:dyDescent="0.25">
      <c r="B8" s="48" t="s">
        <v>27</v>
      </c>
      <c r="C8" s="13">
        <v>47298210538</v>
      </c>
      <c r="D8" s="14" t="s">
        <v>16</v>
      </c>
      <c r="E8" s="15">
        <v>34.94</v>
      </c>
      <c r="F8" s="16"/>
      <c r="G8" s="17" t="s">
        <v>58</v>
      </c>
    </row>
    <row r="9" spans="2:7" x14ac:dyDescent="0.25">
      <c r="B9" s="49" t="s">
        <v>46</v>
      </c>
      <c r="C9" s="18" t="s">
        <v>9</v>
      </c>
      <c r="D9" s="19" t="s">
        <v>9</v>
      </c>
      <c r="E9" s="20">
        <v>20.350000000000001</v>
      </c>
      <c r="F9" s="21"/>
      <c r="G9" s="22" t="s">
        <v>96</v>
      </c>
    </row>
    <row r="10" spans="2:7" x14ac:dyDescent="0.25">
      <c r="B10" s="49" t="s">
        <v>46</v>
      </c>
      <c r="C10" s="18" t="s">
        <v>9</v>
      </c>
      <c r="D10" s="19" t="s">
        <v>9</v>
      </c>
      <c r="E10" s="20">
        <v>59.63</v>
      </c>
      <c r="F10" s="21"/>
      <c r="G10" s="22" t="s">
        <v>96</v>
      </c>
    </row>
    <row r="11" spans="2:7" x14ac:dyDescent="0.25">
      <c r="B11" s="50" t="s">
        <v>25</v>
      </c>
      <c r="C11" s="18" t="s">
        <v>26</v>
      </c>
      <c r="D11" s="19" t="s">
        <v>16</v>
      </c>
      <c r="E11" s="20">
        <v>8.48</v>
      </c>
      <c r="F11" s="23"/>
      <c r="G11" s="22" t="s">
        <v>63</v>
      </c>
    </row>
    <row r="12" spans="2:7" x14ac:dyDescent="0.25">
      <c r="B12" s="51" t="s">
        <v>35</v>
      </c>
      <c r="C12" s="18">
        <v>15907062900</v>
      </c>
      <c r="D12" s="19" t="s">
        <v>16</v>
      </c>
      <c r="E12" s="24">
        <v>9.15</v>
      </c>
      <c r="F12" s="21"/>
      <c r="G12" s="22" t="s">
        <v>85</v>
      </c>
    </row>
    <row r="13" spans="2:7" x14ac:dyDescent="0.25">
      <c r="B13" s="49"/>
      <c r="C13" s="25"/>
      <c r="D13" s="25"/>
      <c r="E13" s="26">
        <f>SUM(E8:E12)</f>
        <v>132.55000000000001</v>
      </c>
      <c r="F13" s="27">
        <v>3223</v>
      </c>
      <c r="G13" s="28"/>
    </row>
    <row r="14" spans="2:7" x14ac:dyDescent="0.25">
      <c r="B14" s="51" t="s">
        <v>17</v>
      </c>
      <c r="C14" s="18">
        <v>15526597734</v>
      </c>
      <c r="D14" s="19" t="s">
        <v>16</v>
      </c>
      <c r="E14" s="29">
        <v>77.650000000000006</v>
      </c>
      <c r="F14" s="23"/>
      <c r="G14" s="22" t="s">
        <v>57</v>
      </c>
    </row>
    <row r="15" spans="2:7" x14ac:dyDescent="0.25">
      <c r="B15" s="51" t="s">
        <v>22</v>
      </c>
      <c r="C15" s="18">
        <v>17543572349</v>
      </c>
      <c r="D15" s="19" t="s">
        <v>23</v>
      </c>
      <c r="E15" s="20">
        <v>337.5</v>
      </c>
      <c r="F15" s="23"/>
      <c r="G15" s="22" t="s">
        <v>59</v>
      </c>
    </row>
    <row r="16" spans="2:7" x14ac:dyDescent="0.25">
      <c r="B16" s="50" t="s">
        <v>24</v>
      </c>
      <c r="C16" s="18">
        <v>16898570360</v>
      </c>
      <c r="D16" s="19" t="s">
        <v>16</v>
      </c>
      <c r="E16" s="20">
        <v>400</v>
      </c>
      <c r="F16" s="23"/>
      <c r="G16" s="22" t="s">
        <v>55</v>
      </c>
    </row>
    <row r="17" spans="2:7" x14ac:dyDescent="0.25">
      <c r="B17" s="50" t="s">
        <v>87</v>
      </c>
      <c r="C17" s="18">
        <v>51028550278</v>
      </c>
      <c r="D17" s="19" t="s">
        <v>16</v>
      </c>
      <c r="E17" s="20">
        <v>86.28</v>
      </c>
      <c r="F17" s="23"/>
      <c r="G17" s="22" t="s">
        <v>88</v>
      </c>
    </row>
    <row r="18" spans="2:7" s="12" customFormat="1" x14ac:dyDescent="0.25">
      <c r="B18" s="51" t="s">
        <v>42</v>
      </c>
      <c r="C18" s="30">
        <v>683857211</v>
      </c>
      <c r="D18" s="31" t="s">
        <v>43</v>
      </c>
      <c r="E18" s="32">
        <v>1000</v>
      </c>
      <c r="F18" s="33"/>
      <c r="G18" s="34" t="s">
        <v>95</v>
      </c>
    </row>
    <row r="19" spans="2:7" x14ac:dyDescent="0.25">
      <c r="B19" s="49"/>
      <c r="C19" s="25"/>
      <c r="D19" s="25"/>
      <c r="E19" s="26">
        <f>SUM(E14:E16)+E18+E17</f>
        <v>1901.43</v>
      </c>
      <c r="F19" s="27">
        <v>3232</v>
      </c>
      <c r="G19" s="28"/>
    </row>
    <row r="20" spans="2:7" x14ac:dyDescent="0.25">
      <c r="B20" s="51" t="s">
        <v>66</v>
      </c>
      <c r="C20" s="18" t="s">
        <v>9</v>
      </c>
      <c r="D20" s="19" t="s">
        <v>9</v>
      </c>
      <c r="E20" s="32">
        <v>18.75</v>
      </c>
      <c r="F20" s="23"/>
      <c r="G20" s="22" t="s">
        <v>67</v>
      </c>
    </row>
    <row r="21" spans="2:7" x14ac:dyDescent="0.25">
      <c r="B21" s="51" t="s">
        <v>68</v>
      </c>
      <c r="C21" s="18" t="s">
        <v>9</v>
      </c>
      <c r="D21" s="19" t="s">
        <v>9</v>
      </c>
      <c r="E21" s="20">
        <v>50</v>
      </c>
      <c r="F21" s="23"/>
      <c r="G21" s="22" t="s">
        <v>69</v>
      </c>
    </row>
    <row r="22" spans="2:7" x14ac:dyDescent="0.25">
      <c r="B22" s="51" t="s">
        <v>18</v>
      </c>
      <c r="C22" s="18" t="s">
        <v>19</v>
      </c>
      <c r="D22" s="19" t="s">
        <v>20</v>
      </c>
      <c r="E22" s="20">
        <v>410</v>
      </c>
      <c r="F22" s="23"/>
      <c r="G22" s="22" t="s">
        <v>21</v>
      </c>
    </row>
    <row r="23" spans="2:7" x14ac:dyDescent="0.25">
      <c r="B23" s="51" t="s">
        <v>18</v>
      </c>
      <c r="C23" s="18" t="s">
        <v>19</v>
      </c>
      <c r="D23" s="19" t="s">
        <v>20</v>
      </c>
      <c r="E23" s="20">
        <v>210</v>
      </c>
      <c r="F23" s="23"/>
      <c r="G23" s="22" t="s">
        <v>21</v>
      </c>
    </row>
    <row r="24" spans="2:7" x14ac:dyDescent="0.25">
      <c r="B24" s="51" t="s">
        <v>92</v>
      </c>
      <c r="C24" s="18">
        <v>13605468789</v>
      </c>
      <c r="D24" s="19" t="s">
        <v>93</v>
      </c>
      <c r="E24" s="20">
        <v>362</v>
      </c>
      <c r="F24" s="23"/>
      <c r="G24" s="22" t="s">
        <v>94</v>
      </c>
    </row>
    <row r="25" spans="2:7" x14ac:dyDescent="0.25">
      <c r="B25" s="51" t="s">
        <v>18</v>
      </c>
      <c r="C25" s="18" t="s">
        <v>19</v>
      </c>
      <c r="D25" s="19" t="s">
        <v>20</v>
      </c>
      <c r="E25" s="20">
        <v>260</v>
      </c>
      <c r="F25" s="23"/>
      <c r="G25" s="22" t="s">
        <v>21</v>
      </c>
    </row>
    <row r="26" spans="2:7" x14ac:dyDescent="0.25">
      <c r="B26" s="49"/>
      <c r="C26" s="25"/>
      <c r="D26" s="25"/>
      <c r="E26" s="26">
        <f>SUM(E20:E25)</f>
        <v>1310.75</v>
      </c>
      <c r="F26" s="27">
        <v>3233</v>
      </c>
      <c r="G26" s="28"/>
    </row>
    <row r="27" spans="2:7" x14ac:dyDescent="0.25">
      <c r="B27" s="51" t="s">
        <v>89</v>
      </c>
      <c r="C27" s="18">
        <v>28648464076</v>
      </c>
      <c r="D27" s="19" t="s">
        <v>90</v>
      </c>
      <c r="E27" s="24">
        <v>152.91</v>
      </c>
      <c r="F27" s="21"/>
      <c r="G27" s="22" t="s">
        <v>91</v>
      </c>
    </row>
    <row r="28" spans="2:7" x14ac:dyDescent="0.25">
      <c r="B28" s="49" t="s">
        <v>15</v>
      </c>
      <c r="C28" s="36" t="s">
        <v>9</v>
      </c>
      <c r="D28" s="19" t="s">
        <v>9</v>
      </c>
      <c r="E28" s="35">
        <v>108.67</v>
      </c>
      <c r="F28" s="21"/>
      <c r="G28" s="28" t="s">
        <v>200</v>
      </c>
    </row>
    <row r="29" spans="2:7" x14ac:dyDescent="0.25">
      <c r="B29" s="49" t="s">
        <v>15</v>
      </c>
      <c r="C29" s="36" t="s">
        <v>9</v>
      </c>
      <c r="D29" s="19" t="s">
        <v>9</v>
      </c>
      <c r="E29" s="35">
        <v>32.54</v>
      </c>
      <c r="F29" s="21"/>
      <c r="G29" s="28" t="s">
        <v>201</v>
      </c>
    </row>
    <row r="30" spans="2:7" x14ac:dyDescent="0.25">
      <c r="B30" s="49" t="s">
        <v>80</v>
      </c>
      <c r="C30" s="36" t="s">
        <v>9</v>
      </c>
      <c r="D30" s="19" t="s">
        <v>9</v>
      </c>
      <c r="E30" s="35">
        <v>48.25</v>
      </c>
      <c r="F30" s="21"/>
      <c r="G30" s="28" t="s">
        <v>81</v>
      </c>
    </row>
    <row r="31" spans="2:7" x14ac:dyDescent="0.25">
      <c r="B31" s="50" t="s">
        <v>82</v>
      </c>
      <c r="C31" s="18">
        <v>32929728933</v>
      </c>
      <c r="D31" s="19" t="s">
        <v>83</v>
      </c>
      <c r="E31" s="20">
        <v>280</v>
      </c>
      <c r="F31" s="23"/>
      <c r="G31" s="22" t="s">
        <v>84</v>
      </c>
    </row>
    <row r="32" spans="2:7" x14ac:dyDescent="0.25">
      <c r="B32" s="50" t="s">
        <v>82</v>
      </c>
      <c r="C32" s="18">
        <v>32929728933</v>
      </c>
      <c r="D32" s="19" t="s">
        <v>83</v>
      </c>
      <c r="E32" s="20">
        <v>720</v>
      </c>
      <c r="F32" s="23"/>
      <c r="G32" s="22" t="s">
        <v>84</v>
      </c>
    </row>
    <row r="33" spans="2:7" x14ac:dyDescent="0.25">
      <c r="B33" s="49" t="s">
        <v>15</v>
      </c>
      <c r="C33" s="36" t="s">
        <v>9</v>
      </c>
      <c r="D33" s="19" t="s">
        <v>9</v>
      </c>
      <c r="E33" s="35">
        <v>141.02000000000001</v>
      </c>
      <c r="F33" s="21"/>
      <c r="G33" s="28" t="s">
        <v>72</v>
      </c>
    </row>
    <row r="34" spans="2:7" x14ac:dyDescent="0.25">
      <c r="B34" s="51" t="s">
        <v>60</v>
      </c>
      <c r="C34" s="18">
        <v>93271329292</v>
      </c>
      <c r="D34" s="19" t="s">
        <v>61</v>
      </c>
      <c r="E34" s="20">
        <v>240</v>
      </c>
      <c r="F34" s="23"/>
      <c r="G34" s="22" t="s">
        <v>62</v>
      </c>
    </row>
    <row r="35" spans="2:7" x14ac:dyDescent="0.25">
      <c r="B35" s="49"/>
      <c r="C35" s="25"/>
      <c r="D35" s="25"/>
      <c r="E35" s="37">
        <f>SUM(E34:E34)+E33+E32+E31+E30+E29+E27+E28</f>
        <v>1723.39</v>
      </c>
      <c r="F35" s="27">
        <v>3224</v>
      </c>
      <c r="G35" s="28"/>
    </row>
    <row r="36" spans="2:7" x14ac:dyDescent="0.25">
      <c r="B36" s="50" t="s">
        <v>25</v>
      </c>
      <c r="C36" s="18" t="s">
        <v>26</v>
      </c>
      <c r="D36" s="19" t="s">
        <v>16</v>
      </c>
      <c r="E36" s="20">
        <v>26.39</v>
      </c>
      <c r="F36" s="23"/>
      <c r="G36" s="22" t="s">
        <v>64</v>
      </c>
    </row>
    <row r="37" spans="2:7" x14ac:dyDescent="0.25">
      <c r="B37" s="50" t="s">
        <v>28</v>
      </c>
      <c r="C37" s="18">
        <v>61817894937</v>
      </c>
      <c r="D37" s="19" t="s">
        <v>16</v>
      </c>
      <c r="E37" s="20">
        <v>79.87</v>
      </c>
      <c r="F37" s="23"/>
      <c r="G37" s="22" t="s">
        <v>70</v>
      </c>
    </row>
    <row r="38" spans="2:7" x14ac:dyDescent="0.25">
      <c r="B38" s="50" t="s">
        <v>25</v>
      </c>
      <c r="C38" s="18">
        <v>85584865987</v>
      </c>
      <c r="D38" s="19" t="s">
        <v>16</v>
      </c>
      <c r="E38" s="20">
        <v>55.05</v>
      </c>
      <c r="F38" s="23"/>
      <c r="G38" s="22" t="s">
        <v>205</v>
      </c>
    </row>
    <row r="39" spans="2:7" x14ac:dyDescent="0.25">
      <c r="B39" s="50" t="s">
        <v>25</v>
      </c>
      <c r="C39" s="18">
        <v>85584865987</v>
      </c>
      <c r="D39" s="19" t="s">
        <v>16</v>
      </c>
      <c r="E39" s="20">
        <v>55.05</v>
      </c>
      <c r="F39" s="23"/>
      <c r="G39" s="22" t="s">
        <v>206</v>
      </c>
    </row>
    <row r="40" spans="2:7" x14ac:dyDescent="0.25">
      <c r="B40" s="50" t="s">
        <v>29</v>
      </c>
      <c r="C40" s="18" t="s">
        <v>30</v>
      </c>
      <c r="D40" s="19" t="s">
        <v>16</v>
      </c>
      <c r="E40" s="20">
        <v>2127</v>
      </c>
      <c r="F40" s="23"/>
      <c r="G40" s="22" t="s">
        <v>31</v>
      </c>
    </row>
    <row r="41" spans="2:7" x14ac:dyDescent="0.25">
      <c r="B41" s="49"/>
      <c r="C41" s="25"/>
      <c r="D41" s="25"/>
      <c r="E41" s="37">
        <f>SUM(E40:E40)+E39+E38+E37+E36</f>
        <v>2343.36</v>
      </c>
      <c r="F41" s="27">
        <v>3235</v>
      </c>
      <c r="G41" s="38"/>
    </row>
    <row r="42" spans="2:7" x14ac:dyDescent="0.25">
      <c r="B42" s="52" t="s">
        <v>56</v>
      </c>
      <c r="C42" s="25" t="s">
        <v>9</v>
      </c>
      <c r="D42" s="25" t="s">
        <v>9</v>
      </c>
      <c r="E42" s="39">
        <v>131.4</v>
      </c>
      <c r="F42" s="21"/>
      <c r="G42" s="40" t="s">
        <v>10</v>
      </c>
    </row>
    <row r="43" spans="2:7" x14ac:dyDescent="0.25">
      <c r="B43" s="52" t="s">
        <v>86</v>
      </c>
      <c r="C43" s="25" t="s">
        <v>9</v>
      </c>
      <c r="D43" s="25" t="s">
        <v>9</v>
      </c>
      <c r="E43" s="39">
        <v>93.92</v>
      </c>
      <c r="F43" s="21"/>
      <c r="G43" s="40" t="s">
        <v>10</v>
      </c>
    </row>
    <row r="44" spans="2:7" x14ac:dyDescent="0.25">
      <c r="B44" s="52"/>
      <c r="C44" s="25"/>
      <c r="D44" s="25"/>
      <c r="E44" s="37">
        <f>+E42+E43</f>
        <v>225.32</v>
      </c>
      <c r="F44" s="27">
        <v>3236</v>
      </c>
      <c r="G44" s="28"/>
    </row>
    <row r="45" spans="2:7" x14ac:dyDescent="0.25">
      <c r="B45" s="53" t="s">
        <v>77</v>
      </c>
      <c r="C45" s="25" t="s">
        <v>9</v>
      </c>
      <c r="D45" s="25" t="s">
        <v>9</v>
      </c>
      <c r="E45" s="39">
        <v>1571.36</v>
      </c>
      <c r="F45" s="21"/>
      <c r="G45" s="28" t="s">
        <v>78</v>
      </c>
    </row>
    <row r="46" spans="2:7" x14ac:dyDescent="0.25">
      <c r="B46" s="53" t="s">
        <v>100</v>
      </c>
      <c r="C46" s="25" t="s">
        <v>9</v>
      </c>
      <c r="D46" s="25" t="s">
        <v>9</v>
      </c>
      <c r="E46" s="39">
        <v>240.36</v>
      </c>
      <c r="F46" s="21"/>
      <c r="G46" s="28" t="s">
        <v>36</v>
      </c>
    </row>
    <row r="47" spans="2:7" x14ac:dyDescent="0.25">
      <c r="B47" s="53" t="s">
        <v>101</v>
      </c>
      <c r="C47" s="25" t="s">
        <v>9</v>
      </c>
      <c r="D47" s="25" t="s">
        <v>9</v>
      </c>
      <c r="E47" s="39">
        <v>240.36</v>
      </c>
      <c r="F47" s="21"/>
      <c r="G47" s="28" t="s">
        <v>36</v>
      </c>
    </row>
    <row r="48" spans="2:7" x14ac:dyDescent="0.25">
      <c r="B48" s="53" t="s">
        <v>102</v>
      </c>
      <c r="C48" s="25" t="s">
        <v>9</v>
      </c>
      <c r="D48" s="25" t="s">
        <v>9</v>
      </c>
      <c r="E48" s="39">
        <v>160.19999999999999</v>
      </c>
      <c r="F48" s="21"/>
      <c r="G48" s="28" t="s">
        <v>36</v>
      </c>
    </row>
    <row r="49" spans="2:7" x14ac:dyDescent="0.25">
      <c r="B49" s="53" t="s">
        <v>103</v>
      </c>
      <c r="C49" s="25" t="s">
        <v>9</v>
      </c>
      <c r="D49" s="25" t="s">
        <v>9</v>
      </c>
      <c r="E49" s="39">
        <v>72.11</v>
      </c>
      <c r="F49" s="21"/>
      <c r="G49" s="28" t="s">
        <v>36</v>
      </c>
    </row>
    <row r="50" spans="2:7" x14ac:dyDescent="0.25">
      <c r="B50" s="53" t="s">
        <v>104</v>
      </c>
      <c r="C50" s="25" t="s">
        <v>9</v>
      </c>
      <c r="D50" s="25" t="s">
        <v>9</v>
      </c>
      <c r="E50" s="39">
        <v>80.12</v>
      </c>
      <c r="F50" s="21"/>
      <c r="G50" s="28" t="s">
        <v>36</v>
      </c>
    </row>
    <row r="51" spans="2:7" x14ac:dyDescent="0.25">
      <c r="B51" s="53" t="s">
        <v>105</v>
      </c>
      <c r="C51" s="25" t="s">
        <v>9</v>
      </c>
      <c r="D51" s="25" t="s">
        <v>9</v>
      </c>
      <c r="E51" s="39">
        <f>480.72+480.72</f>
        <v>961.44</v>
      </c>
      <c r="F51" s="21"/>
      <c r="G51" s="28" t="s">
        <v>36</v>
      </c>
    </row>
    <row r="52" spans="2:7" x14ac:dyDescent="0.25">
      <c r="B52" s="53" t="s">
        <v>39</v>
      </c>
      <c r="C52" s="25" t="s">
        <v>9</v>
      </c>
      <c r="D52" s="25" t="s">
        <v>9</v>
      </c>
      <c r="E52" s="39">
        <v>80.12</v>
      </c>
      <c r="F52" s="21"/>
      <c r="G52" s="28" t="s">
        <v>36</v>
      </c>
    </row>
    <row r="53" spans="2:7" x14ac:dyDescent="0.25">
      <c r="B53" s="53" t="s">
        <v>106</v>
      </c>
      <c r="C53" s="25" t="s">
        <v>9</v>
      </c>
      <c r="D53" s="25" t="s">
        <v>9</v>
      </c>
      <c r="E53" s="39">
        <v>80.12</v>
      </c>
      <c r="F53" s="21"/>
      <c r="G53" s="28" t="s">
        <v>36</v>
      </c>
    </row>
    <row r="54" spans="2:7" x14ac:dyDescent="0.25">
      <c r="B54" s="53" t="s">
        <v>107</v>
      </c>
      <c r="C54" s="25" t="s">
        <v>9</v>
      </c>
      <c r="D54" s="25" t="s">
        <v>9</v>
      </c>
      <c r="E54" s="39">
        <v>160.19999999999999</v>
      </c>
      <c r="F54" s="21"/>
      <c r="G54" s="28" t="s">
        <v>36</v>
      </c>
    </row>
    <row r="55" spans="2:7" x14ac:dyDescent="0.25">
      <c r="B55" s="53" t="s">
        <v>108</v>
      </c>
      <c r="C55" s="25" t="s">
        <v>9</v>
      </c>
      <c r="D55" s="25" t="s">
        <v>9</v>
      </c>
      <c r="E55" s="39">
        <f>80.11+240.37</f>
        <v>320.48</v>
      </c>
      <c r="F55" s="21"/>
      <c r="G55" s="28" t="s">
        <v>36</v>
      </c>
    </row>
    <row r="56" spans="2:7" x14ac:dyDescent="0.25">
      <c r="B56" s="53" t="s">
        <v>109</v>
      </c>
      <c r="C56" s="25" t="s">
        <v>9</v>
      </c>
      <c r="D56" s="25" t="s">
        <v>9</v>
      </c>
      <c r="E56" s="39">
        <v>160.19999999999999</v>
      </c>
      <c r="F56" s="21"/>
      <c r="G56" s="28" t="s">
        <v>36</v>
      </c>
    </row>
    <row r="57" spans="2:7" x14ac:dyDescent="0.25">
      <c r="B57" s="53" t="s">
        <v>110</v>
      </c>
      <c r="C57" s="25" t="s">
        <v>9</v>
      </c>
      <c r="D57" s="25" t="s">
        <v>9</v>
      </c>
      <c r="E57" s="39">
        <v>120.19</v>
      </c>
      <c r="F57" s="21"/>
      <c r="G57" s="28" t="s">
        <v>36</v>
      </c>
    </row>
    <row r="58" spans="2:7" x14ac:dyDescent="0.25">
      <c r="B58" s="53" t="s">
        <v>109</v>
      </c>
      <c r="C58" s="25" t="s">
        <v>9</v>
      </c>
      <c r="D58" s="25" t="s">
        <v>9</v>
      </c>
      <c r="E58" s="39">
        <v>160.19999999999999</v>
      </c>
      <c r="F58" s="21"/>
      <c r="G58" s="28" t="s">
        <v>36</v>
      </c>
    </row>
    <row r="59" spans="2:7" x14ac:dyDescent="0.25">
      <c r="B59" s="53" t="s">
        <v>111</v>
      </c>
      <c r="C59" s="25" t="s">
        <v>9</v>
      </c>
      <c r="D59" s="25" t="s">
        <v>9</v>
      </c>
      <c r="E59" s="39">
        <v>80.12</v>
      </c>
      <c r="F59" s="21"/>
      <c r="G59" s="28" t="s">
        <v>36</v>
      </c>
    </row>
    <row r="60" spans="2:7" x14ac:dyDescent="0.25">
      <c r="B60" s="53" t="s">
        <v>112</v>
      </c>
      <c r="C60" s="25" t="s">
        <v>9</v>
      </c>
      <c r="D60" s="25" t="s">
        <v>9</v>
      </c>
      <c r="E60" s="39">
        <f>240.35+240.37</f>
        <v>480.72</v>
      </c>
      <c r="F60" s="21"/>
      <c r="G60" s="28" t="s">
        <v>36</v>
      </c>
    </row>
    <row r="61" spans="2:7" x14ac:dyDescent="0.25">
      <c r="B61" s="53" t="s">
        <v>47</v>
      </c>
      <c r="C61" s="25" t="s">
        <v>9</v>
      </c>
      <c r="D61" s="25" t="s">
        <v>9</v>
      </c>
      <c r="E61" s="39">
        <v>591.25</v>
      </c>
      <c r="F61" s="21"/>
      <c r="G61" s="28" t="s">
        <v>36</v>
      </c>
    </row>
    <row r="62" spans="2:7" x14ac:dyDescent="0.25">
      <c r="B62" s="53" t="s">
        <v>113</v>
      </c>
      <c r="C62" s="25" t="s">
        <v>9</v>
      </c>
      <c r="D62" s="25" t="s">
        <v>9</v>
      </c>
      <c r="E62" s="39">
        <v>119.44</v>
      </c>
      <c r="F62" s="21"/>
      <c r="G62" s="28" t="s">
        <v>36</v>
      </c>
    </row>
    <row r="63" spans="2:7" x14ac:dyDescent="0.25">
      <c r="B63" s="53" t="s">
        <v>114</v>
      </c>
      <c r="C63" s="25" t="s">
        <v>9</v>
      </c>
      <c r="D63" s="25" t="s">
        <v>9</v>
      </c>
      <c r="E63" s="39">
        <v>160.19999999999999</v>
      </c>
      <c r="F63" s="21"/>
      <c r="G63" s="28" t="s">
        <v>36</v>
      </c>
    </row>
    <row r="64" spans="2:7" x14ac:dyDescent="0.25">
      <c r="B64" s="53" t="s">
        <v>115</v>
      </c>
      <c r="C64" s="25" t="s">
        <v>9</v>
      </c>
      <c r="D64" s="25" t="s">
        <v>9</v>
      </c>
      <c r="E64" s="39">
        <v>160.19999999999999</v>
      </c>
      <c r="F64" s="21"/>
      <c r="G64" s="28" t="s">
        <v>36</v>
      </c>
    </row>
    <row r="65" spans="2:7" x14ac:dyDescent="0.25">
      <c r="B65" s="53" t="s">
        <v>116</v>
      </c>
      <c r="C65" s="25" t="s">
        <v>9</v>
      </c>
      <c r="D65" s="25" t="s">
        <v>9</v>
      </c>
      <c r="E65" s="39">
        <f>80.11+240.37</f>
        <v>320.48</v>
      </c>
      <c r="F65" s="21"/>
      <c r="G65" s="28" t="s">
        <v>36</v>
      </c>
    </row>
    <row r="66" spans="2:7" x14ac:dyDescent="0.25">
      <c r="B66" s="53" t="s">
        <v>117</v>
      </c>
      <c r="C66" s="25" t="s">
        <v>9</v>
      </c>
      <c r="D66" s="25" t="s">
        <v>9</v>
      </c>
      <c r="E66" s="39">
        <v>80.12</v>
      </c>
      <c r="F66" s="21"/>
      <c r="G66" s="28" t="s">
        <v>36</v>
      </c>
    </row>
    <row r="67" spans="2:7" x14ac:dyDescent="0.25">
      <c r="B67" s="53" t="s">
        <v>118</v>
      </c>
      <c r="C67" s="25" t="s">
        <v>9</v>
      </c>
      <c r="D67" s="25" t="s">
        <v>9</v>
      </c>
      <c r="E67" s="39">
        <f>120.16+120.21</f>
        <v>240.37</v>
      </c>
      <c r="F67" s="21"/>
      <c r="G67" s="28" t="s">
        <v>36</v>
      </c>
    </row>
    <row r="68" spans="2:7" x14ac:dyDescent="0.25">
      <c r="B68" s="53" t="s">
        <v>119</v>
      </c>
      <c r="C68" s="25" t="s">
        <v>9</v>
      </c>
      <c r="D68" s="25" t="s">
        <v>9</v>
      </c>
      <c r="E68" s="39">
        <v>120.19</v>
      </c>
      <c r="F68" s="21"/>
      <c r="G68" s="28" t="s">
        <v>36</v>
      </c>
    </row>
    <row r="69" spans="2:7" x14ac:dyDescent="0.25">
      <c r="B69" s="53" t="s">
        <v>120</v>
      </c>
      <c r="C69" s="25" t="s">
        <v>9</v>
      </c>
      <c r="D69" s="25" t="s">
        <v>9</v>
      </c>
      <c r="E69" s="39">
        <v>120.19</v>
      </c>
      <c r="F69" s="21"/>
      <c r="G69" s="28" t="s">
        <v>36</v>
      </c>
    </row>
    <row r="70" spans="2:7" x14ac:dyDescent="0.25">
      <c r="B70" s="53" t="s">
        <v>121</v>
      </c>
      <c r="C70" s="25" t="s">
        <v>9</v>
      </c>
      <c r="D70" s="25" t="s">
        <v>9</v>
      </c>
      <c r="E70" s="39">
        <v>240.36</v>
      </c>
      <c r="F70" s="21"/>
      <c r="G70" s="28" t="s">
        <v>36</v>
      </c>
    </row>
    <row r="71" spans="2:7" x14ac:dyDescent="0.25">
      <c r="B71" s="53" t="s">
        <v>122</v>
      </c>
      <c r="C71" s="25" t="s">
        <v>9</v>
      </c>
      <c r="D71" s="25" t="s">
        <v>9</v>
      </c>
      <c r="E71" s="39">
        <v>120.19</v>
      </c>
      <c r="F71" s="21"/>
      <c r="G71" s="28" t="s">
        <v>36</v>
      </c>
    </row>
    <row r="72" spans="2:7" x14ac:dyDescent="0.25">
      <c r="B72" s="53" t="s">
        <v>123</v>
      </c>
      <c r="C72" s="25" t="s">
        <v>9</v>
      </c>
      <c r="D72" s="25" t="s">
        <v>9</v>
      </c>
      <c r="E72" s="39">
        <v>48.07</v>
      </c>
      <c r="F72" s="21"/>
      <c r="G72" s="28" t="s">
        <v>36</v>
      </c>
    </row>
    <row r="73" spans="2:7" x14ac:dyDescent="0.25">
      <c r="B73" s="53" t="s">
        <v>124</v>
      </c>
      <c r="C73" s="25" t="s">
        <v>9</v>
      </c>
      <c r="D73" s="25" t="s">
        <v>9</v>
      </c>
      <c r="E73" s="39">
        <v>80.12</v>
      </c>
      <c r="F73" s="21"/>
      <c r="G73" s="28" t="s">
        <v>36</v>
      </c>
    </row>
    <row r="74" spans="2:7" x14ac:dyDescent="0.25">
      <c r="B74" s="53" t="s">
        <v>125</v>
      </c>
      <c r="C74" s="25" t="s">
        <v>9</v>
      </c>
      <c r="D74" s="25" t="s">
        <v>9</v>
      </c>
      <c r="E74" s="39">
        <v>59.73</v>
      </c>
      <c r="F74" s="21"/>
      <c r="G74" s="28" t="s">
        <v>36</v>
      </c>
    </row>
    <row r="75" spans="2:7" x14ac:dyDescent="0.25">
      <c r="B75" s="53" t="s">
        <v>126</v>
      </c>
      <c r="C75" s="25" t="s">
        <v>9</v>
      </c>
      <c r="D75" s="25" t="s">
        <v>9</v>
      </c>
      <c r="E75" s="39">
        <v>72.11</v>
      </c>
      <c r="F75" s="21"/>
      <c r="G75" s="28" t="s">
        <v>36</v>
      </c>
    </row>
    <row r="76" spans="2:7" x14ac:dyDescent="0.25">
      <c r="B76" s="53" t="s">
        <v>127</v>
      </c>
      <c r="C76" s="25" t="s">
        <v>9</v>
      </c>
      <c r="D76" s="25" t="s">
        <v>9</v>
      </c>
      <c r="E76" s="39">
        <v>120.19</v>
      </c>
      <c r="F76" s="21"/>
      <c r="G76" s="28" t="s">
        <v>36</v>
      </c>
    </row>
    <row r="77" spans="2:7" x14ac:dyDescent="0.25">
      <c r="B77" s="53" t="s">
        <v>128</v>
      </c>
      <c r="C77" s="25" t="s">
        <v>9</v>
      </c>
      <c r="D77" s="25" t="s">
        <v>9</v>
      </c>
      <c r="E77" s="39">
        <v>128.19</v>
      </c>
      <c r="F77" s="21"/>
      <c r="G77" s="28" t="s">
        <v>36</v>
      </c>
    </row>
    <row r="78" spans="2:7" x14ac:dyDescent="0.25">
      <c r="B78" s="53" t="s">
        <v>129</v>
      </c>
      <c r="C78" s="25" t="s">
        <v>9</v>
      </c>
      <c r="D78" s="25" t="s">
        <v>9</v>
      </c>
      <c r="E78" s="39">
        <f>160.23+240.37+80.12</f>
        <v>480.72</v>
      </c>
      <c r="F78" s="21"/>
      <c r="G78" s="28" t="s">
        <v>36</v>
      </c>
    </row>
    <row r="79" spans="2:7" x14ac:dyDescent="0.25">
      <c r="B79" s="53" t="s">
        <v>130</v>
      </c>
      <c r="C79" s="25" t="s">
        <v>9</v>
      </c>
      <c r="D79" s="25" t="s">
        <v>9</v>
      </c>
      <c r="E79" s="39">
        <f>120.16+120.21</f>
        <v>240.37</v>
      </c>
      <c r="F79" s="21"/>
      <c r="G79" s="28" t="s">
        <v>36</v>
      </c>
    </row>
    <row r="80" spans="2:7" x14ac:dyDescent="0.25">
      <c r="B80" s="53" t="s">
        <v>131</v>
      </c>
      <c r="C80" s="25" t="s">
        <v>9</v>
      </c>
      <c r="D80" s="25" t="s">
        <v>9</v>
      </c>
      <c r="E80" s="39">
        <f>120.16+120.21</f>
        <v>240.37</v>
      </c>
      <c r="F80" s="21"/>
      <c r="G80" s="28" t="s">
        <v>36</v>
      </c>
    </row>
    <row r="81" spans="2:7" x14ac:dyDescent="0.25">
      <c r="B81" s="53" t="s">
        <v>132</v>
      </c>
      <c r="C81" s="25" t="s">
        <v>9</v>
      </c>
      <c r="D81" s="25" t="s">
        <v>9</v>
      </c>
      <c r="E81" s="39">
        <v>80.12</v>
      </c>
      <c r="F81" s="21"/>
      <c r="G81" s="28" t="s">
        <v>36</v>
      </c>
    </row>
    <row r="82" spans="2:7" x14ac:dyDescent="0.25">
      <c r="B82" s="53" t="s">
        <v>38</v>
      </c>
      <c r="C82" s="25" t="s">
        <v>9</v>
      </c>
      <c r="D82" s="25" t="s">
        <v>9</v>
      </c>
      <c r="E82" s="39">
        <v>495.4</v>
      </c>
      <c r="F82" s="21"/>
      <c r="G82" s="28" t="s">
        <v>36</v>
      </c>
    </row>
    <row r="83" spans="2:7" x14ac:dyDescent="0.25">
      <c r="B83" s="53" t="s">
        <v>133</v>
      </c>
      <c r="C83" s="25" t="s">
        <v>9</v>
      </c>
      <c r="D83" s="25" t="s">
        <v>9</v>
      </c>
      <c r="E83" s="39">
        <v>80.12</v>
      </c>
      <c r="F83" s="21"/>
      <c r="G83" s="28" t="s">
        <v>36</v>
      </c>
    </row>
    <row r="84" spans="2:7" x14ac:dyDescent="0.25">
      <c r="B84" s="53" t="s">
        <v>134</v>
      </c>
      <c r="C84" s="25" t="s">
        <v>9</v>
      </c>
      <c r="D84" s="25" t="s">
        <v>9</v>
      </c>
      <c r="E84" s="39">
        <v>72.11</v>
      </c>
      <c r="F84" s="21"/>
      <c r="G84" s="28" t="s">
        <v>36</v>
      </c>
    </row>
    <row r="85" spans="2:7" x14ac:dyDescent="0.25">
      <c r="B85" s="53" t="s">
        <v>135</v>
      </c>
      <c r="C85" s="25" t="s">
        <v>9</v>
      </c>
      <c r="D85" s="25" t="s">
        <v>9</v>
      </c>
      <c r="E85" s="39">
        <v>240.36</v>
      </c>
      <c r="F85" s="21"/>
      <c r="G85" s="28" t="s">
        <v>36</v>
      </c>
    </row>
    <row r="86" spans="2:7" x14ac:dyDescent="0.25">
      <c r="B86" s="53" t="s">
        <v>136</v>
      </c>
      <c r="C86" s="25" t="s">
        <v>9</v>
      </c>
      <c r="D86" s="25" t="s">
        <v>9</v>
      </c>
      <c r="E86" s="39">
        <v>80.12</v>
      </c>
      <c r="F86" s="21"/>
      <c r="G86" s="28" t="s">
        <v>36</v>
      </c>
    </row>
    <row r="87" spans="2:7" x14ac:dyDescent="0.25">
      <c r="B87" s="53" t="s">
        <v>137</v>
      </c>
      <c r="C87" s="25" t="s">
        <v>9</v>
      </c>
      <c r="D87" s="25" t="s">
        <v>9</v>
      </c>
      <c r="E87" s="39">
        <v>480.72</v>
      </c>
      <c r="F87" s="21"/>
      <c r="G87" s="28" t="s">
        <v>36</v>
      </c>
    </row>
    <row r="88" spans="2:7" x14ac:dyDescent="0.25">
      <c r="B88" s="53" t="s">
        <v>138</v>
      </c>
      <c r="C88" s="25" t="s">
        <v>9</v>
      </c>
      <c r="D88" s="25" t="s">
        <v>9</v>
      </c>
      <c r="E88" s="39">
        <v>1400.49</v>
      </c>
      <c r="F88" s="21"/>
      <c r="G88" s="28" t="s">
        <v>36</v>
      </c>
    </row>
    <row r="89" spans="2:7" x14ac:dyDescent="0.25">
      <c r="B89" s="53" t="s">
        <v>139</v>
      </c>
      <c r="C89" s="25" t="s">
        <v>9</v>
      </c>
      <c r="D89" s="25" t="s">
        <v>9</v>
      </c>
      <c r="E89" s="39">
        <v>240.36</v>
      </c>
      <c r="F89" s="21"/>
      <c r="G89" s="28" t="s">
        <v>36</v>
      </c>
    </row>
    <row r="90" spans="2:7" x14ac:dyDescent="0.25">
      <c r="B90" s="53" t="s">
        <v>140</v>
      </c>
      <c r="C90" s="25" t="s">
        <v>9</v>
      </c>
      <c r="D90" s="25" t="s">
        <v>9</v>
      </c>
      <c r="E90" s="39">
        <v>495.4</v>
      </c>
      <c r="F90" s="21"/>
      <c r="G90" s="28" t="s">
        <v>36</v>
      </c>
    </row>
    <row r="91" spans="2:7" x14ac:dyDescent="0.25">
      <c r="B91" s="53" t="s">
        <v>141</v>
      </c>
      <c r="C91" s="25" t="s">
        <v>9</v>
      </c>
      <c r="D91" s="25" t="s">
        <v>9</v>
      </c>
      <c r="E91" s="39">
        <v>32.049999999999997</v>
      </c>
      <c r="F91" s="21"/>
      <c r="G91" s="28" t="s">
        <v>36</v>
      </c>
    </row>
    <row r="92" spans="2:7" x14ac:dyDescent="0.25">
      <c r="B92" s="53" t="s">
        <v>142</v>
      </c>
      <c r="C92" s="25" t="s">
        <v>9</v>
      </c>
      <c r="D92" s="25" t="s">
        <v>9</v>
      </c>
      <c r="E92" s="39">
        <v>16.02</v>
      </c>
      <c r="F92" s="21"/>
      <c r="G92" s="28" t="s">
        <v>36</v>
      </c>
    </row>
    <row r="93" spans="2:7" x14ac:dyDescent="0.25">
      <c r="B93" s="53" t="s">
        <v>143</v>
      </c>
      <c r="C93" s="25" t="s">
        <v>9</v>
      </c>
      <c r="D93" s="25" t="s">
        <v>9</v>
      </c>
      <c r="E93" s="39">
        <v>64.08</v>
      </c>
      <c r="F93" s="21"/>
      <c r="G93" s="28" t="s">
        <v>36</v>
      </c>
    </row>
    <row r="94" spans="2:7" x14ac:dyDescent="0.25">
      <c r="B94" s="53" t="s">
        <v>144</v>
      </c>
      <c r="C94" s="25" t="s">
        <v>9</v>
      </c>
      <c r="D94" s="25" t="s">
        <v>9</v>
      </c>
      <c r="E94" s="39">
        <v>80.12</v>
      </c>
      <c r="F94" s="21"/>
      <c r="G94" s="28" t="s">
        <v>36</v>
      </c>
    </row>
    <row r="95" spans="2:7" x14ac:dyDescent="0.25">
      <c r="B95" s="53" t="s">
        <v>145</v>
      </c>
      <c r="C95" s="25" t="s">
        <v>9</v>
      </c>
      <c r="D95" s="25" t="s">
        <v>9</v>
      </c>
      <c r="E95" s="39">
        <v>80.12</v>
      </c>
      <c r="F95" s="21"/>
      <c r="G95" s="28" t="s">
        <v>36</v>
      </c>
    </row>
    <row r="96" spans="2:7" x14ac:dyDescent="0.25">
      <c r="B96" s="53" t="s">
        <v>146</v>
      </c>
      <c r="C96" s="25" t="s">
        <v>9</v>
      </c>
      <c r="D96" s="25" t="s">
        <v>9</v>
      </c>
      <c r="E96" s="39">
        <v>160.24</v>
      </c>
      <c r="F96" s="21"/>
      <c r="G96" s="28" t="s">
        <v>36</v>
      </c>
    </row>
    <row r="97" spans="2:7" x14ac:dyDescent="0.25">
      <c r="B97" s="53" t="s">
        <v>147</v>
      </c>
      <c r="C97" s="25" t="s">
        <v>9</v>
      </c>
      <c r="D97" s="25" t="s">
        <v>9</v>
      </c>
      <c r="E97" s="39">
        <v>347.27</v>
      </c>
      <c r="F97" s="21"/>
      <c r="G97" s="28" t="s">
        <v>36</v>
      </c>
    </row>
    <row r="98" spans="2:7" x14ac:dyDescent="0.25">
      <c r="B98" s="53" t="s">
        <v>148</v>
      </c>
      <c r="C98" s="25" t="s">
        <v>9</v>
      </c>
      <c r="D98" s="25" t="s">
        <v>9</v>
      </c>
      <c r="E98" s="39">
        <v>48.07</v>
      </c>
      <c r="F98" s="21"/>
      <c r="G98" s="28" t="s">
        <v>36</v>
      </c>
    </row>
    <row r="99" spans="2:7" x14ac:dyDescent="0.25">
      <c r="B99" s="53" t="s">
        <v>149</v>
      </c>
      <c r="C99" s="25" t="s">
        <v>9</v>
      </c>
      <c r="D99" s="25" t="s">
        <v>9</v>
      </c>
      <c r="E99" s="39">
        <v>48.07</v>
      </c>
      <c r="F99" s="21"/>
      <c r="G99" s="28" t="s">
        <v>36</v>
      </c>
    </row>
    <row r="100" spans="2:7" x14ac:dyDescent="0.25">
      <c r="B100" s="53" t="s">
        <v>150</v>
      </c>
      <c r="C100" s="25" t="s">
        <v>9</v>
      </c>
      <c r="D100" s="25" t="s">
        <v>9</v>
      </c>
      <c r="E100" s="39">
        <v>72.11</v>
      </c>
      <c r="F100" s="21"/>
      <c r="G100" s="28" t="s">
        <v>36</v>
      </c>
    </row>
    <row r="101" spans="2:7" x14ac:dyDescent="0.25">
      <c r="B101" s="53" t="s">
        <v>151</v>
      </c>
      <c r="C101" s="25" t="s">
        <v>9</v>
      </c>
      <c r="D101" s="25" t="s">
        <v>9</v>
      </c>
      <c r="E101" s="39">
        <v>72.11</v>
      </c>
      <c r="F101" s="21"/>
      <c r="G101" s="28" t="s">
        <v>36</v>
      </c>
    </row>
    <row r="102" spans="2:7" x14ac:dyDescent="0.25">
      <c r="B102" s="53" t="s">
        <v>152</v>
      </c>
      <c r="C102" s="25" t="s">
        <v>9</v>
      </c>
      <c r="D102" s="25" t="s">
        <v>9</v>
      </c>
      <c r="E102" s="39">
        <v>48.07</v>
      </c>
      <c r="F102" s="21"/>
      <c r="G102" s="28" t="s">
        <v>36</v>
      </c>
    </row>
    <row r="103" spans="2:7" x14ac:dyDescent="0.25">
      <c r="B103" s="53" t="s">
        <v>153</v>
      </c>
      <c r="C103" s="25" t="s">
        <v>9</v>
      </c>
      <c r="D103" s="25" t="s">
        <v>9</v>
      </c>
      <c r="E103" s="39">
        <v>264.39999999999998</v>
      </c>
      <c r="F103" s="21"/>
      <c r="G103" s="28" t="s">
        <v>36</v>
      </c>
    </row>
    <row r="104" spans="2:7" x14ac:dyDescent="0.25">
      <c r="B104" s="53" t="s">
        <v>154</v>
      </c>
      <c r="C104" s="25" t="s">
        <v>9</v>
      </c>
      <c r="D104" s="25" t="s">
        <v>9</v>
      </c>
      <c r="E104" s="39">
        <v>480.72</v>
      </c>
      <c r="F104" s="21"/>
      <c r="G104" s="28" t="s">
        <v>36</v>
      </c>
    </row>
    <row r="105" spans="2:7" x14ac:dyDescent="0.25">
      <c r="B105" s="53" t="s">
        <v>155</v>
      </c>
      <c r="C105" s="25" t="s">
        <v>9</v>
      </c>
      <c r="D105" s="25" t="s">
        <v>9</v>
      </c>
      <c r="E105" s="39">
        <v>60.28</v>
      </c>
      <c r="F105" s="21"/>
      <c r="G105" s="28" t="s">
        <v>36</v>
      </c>
    </row>
    <row r="106" spans="2:7" x14ac:dyDescent="0.25">
      <c r="B106" s="53" t="s">
        <v>156</v>
      </c>
      <c r="C106" s="25" t="s">
        <v>9</v>
      </c>
      <c r="D106" s="25" t="s">
        <v>9</v>
      </c>
      <c r="E106" s="39">
        <v>80.12</v>
      </c>
      <c r="F106" s="21"/>
      <c r="G106" s="28" t="s">
        <v>36</v>
      </c>
    </row>
    <row r="107" spans="2:7" x14ac:dyDescent="0.25">
      <c r="B107" s="53" t="s">
        <v>157</v>
      </c>
      <c r="C107" s="25" t="s">
        <v>9</v>
      </c>
      <c r="D107" s="25" t="s">
        <v>9</v>
      </c>
      <c r="E107" s="39">
        <v>16.02</v>
      </c>
      <c r="F107" s="21"/>
      <c r="G107" s="28" t="s">
        <v>36</v>
      </c>
    </row>
    <row r="108" spans="2:7" x14ac:dyDescent="0.25">
      <c r="B108" s="53" t="s">
        <v>158</v>
      </c>
      <c r="C108" s="25" t="s">
        <v>9</v>
      </c>
      <c r="D108" s="25" t="s">
        <v>9</v>
      </c>
      <c r="E108" s="39">
        <v>416.62</v>
      </c>
      <c r="F108" s="21"/>
      <c r="G108" s="28" t="s">
        <v>36</v>
      </c>
    </row>
    <row r="109" spans="2:7" x14ac:dyDescent="0.25">
      <c r="B109" s="53" t="s">
        <v>159</v>
      </c>
      <c r="C109" s="25" t="s">
        <v>9</v>
      </c>
      <c r="D109" s="25" t="s">
        <v>9</v>
      </c>
      <c r="E109" s="39">
        <v>120.19</v>
      </c>
      <c r="F109" s="21"/>
      <c r="G109" s="28" t="s">
        <v>36</v>
      </c>
    </row>
    <row r="110" spans="2:7" x14ac:dyDescent="0.25">
      <c r="B110" s="53" t="s">
        <v>160</v>
      </c>
      <c r="C110" s="25" t="s">
        <v>9</v>
      </c>
      <c r="D110" s="25" t="s">
        <v>9</v>
      </c>
      <c r="E110" s="39">
        <v>80.12</v>
      </c>
      <c r="F110" s="21"/>
      <c r="G110" s="28" t="s">
        <v>36</v>
      </c>
    </row>
    <row r="111" spans="2:7" x14ac:dyDescent="0.25">
      <c r="B111" s="53" t="s">
        <v>161</v>
      </c>
      <c r="C111" s="25" t="s">
        <v>9</v>
      </c>
      <c r="D111" s="25" t="s">
        <v>9</v>
      </c>
      <c r="E111" s="39">
        <f>240.36+80.12</f>
        <v>320.48</v>
      </c>
      <c r="F111" s="21"/>
      <c r="G111" s="28" t="s">
        <v>36</v>
      </c>
    </row>
    <row r="112" spans="2:7" x14ac:dyDescent="0.25">
      <c r="B112" s="53" t="s">
        <v>162</v>
      </c>
      <c r="C112" s="25" t="s">
        <v>9</v>
      </c>
      <c r="D112" s="25" t="s">
        <v>9</v>
      </c>
      <c r="E112" s="39">
        <v>144.22</v>
      </c>
      <c r="F112" s="21"/>
      <c r="G112" s="28" t="s">
        <v>36</v>
      </c>
    </row>
    <row r="113" spans="2:7" x14ac:dyDescent="0.25">
      <c r="B113" s="53" t="s">
        <v>163</v>
      </c>
      <c r="C113" s="25" t="s">
        <v>9</v>
      </c>
      <c r="D113" s="25" t="s">
        <v>9</v>
      </c>
      <c r="E113" s="39">
        <v>240.36</v>
      </c>
      <c r="F113" s="21"/>
      <c r="G113" s="28" t="s">
        <v>36</v>
      </c>
    </row>
    <row r="114" spans="2:7" x14ac:dyDescent="0.25">
      <c r="B114" s="53" t="s">
        <v>164</v>
      </c>
      <c r="C114" s="25" t="s">
        <v>9</v>
      </c>
      <c r="D114" s="25" t="s">
        <v>9</v>
      </c>
      <c r="E114" s="39">
        <v>240.36</v>
      </c>
      <c r="F114" s="21"/>
      <c r="G114" s="28" t="s">
        <v>36</v>
      </c>
    </row>
    <row r="115" spans="2:7" x14ac:dyDescent="0.25">
      <c r="B115" s="53" t="s">
        <v>165</v>
      </c>
      <c r="C115" s="25" t="s">
        <v>9</v>
      </c>
      <c r="D115" s="25" t="s">
        <v>9</v>
      </c>
      <c r="E115" s="39">
        <v>16.02</v>
      </c>
      <c r="F115" s="21"/>
      <c r="G115" s="28" t="s">
        <v>36</v>
      </c>
    </row>
    <row r="116" spans="2:7" x14ac:dyDescent="0.25">
      <c r="B116" s="53" t="s">
        <v>166</v>
      </c>
      <c r="C116" s="25" t="s">
        <v>9</v>
      </c>
      <c r="D116" s="25" t="s">
        <v>9</v>
      </c>
      <c r="E116" s="39">
        <v>144.22</v>
      </c>
      <c r="F116" s="21"/>
      <c r="G116" s="28" t="s">
        <v>36</v>
      </c>
    </row>
    <row r="117" spans="2:7" x14ac:dyDescent="0.25">
      <c r="B117" s="53" t="s">
        <v>167</v>
      </c>
      <c r="C117" s="25" t="s">
        <v>9</v>
      </c>
      <c r="D117" s="25" t="s">
        <v>9</v>
      </c>
      <c r="E117" s="39">
        <f>240.36+80.12</f>
        <v>320.48</v>
      </c>
      <c r="F117" s="21"/>
      <c r="G117" s="28" t="s">
        <v>36</v>
      </c>
    </row>
    <row r="118" spans="2:7" x14ac:dyDescent="0.25">
      <c r="B118" s="53" t="s">
        <v>168</v>
      </c>
      <c r="C118" s="25" t="s">
        <v>9</v>
      </c>
      <c r="D118" s="25" t="s">
        <v>9</v>
      </c>
      <c r="E118" s="39">
        <v>240.36</v>
      </c>
      <c r="F118" s="21"/>
      <c r="G118" s="28" t="s">
        <v>36</v>
      </c>
    </row>
    <row r="119" spans="2:7" x14ac:dyDescent="0.25">
      <c r="B119" s="53" t="s">
        <v>169</v>
      </c>
      <c r="C119" s="25" t="s">
        <v>9</v>
      </c>
      <c r="D119" s="25" t="s">
        <v>9</v>
      </c>
      <c r="E119" s="39">
        <v>240.36</v>
      </c>
      <c r="F119" s="21"/>
      <c r="G119" s="28" t="s">
        <v>36</v>
      </c>
    </row>
    <row r="120" spans="2:7" x14ac:dyDescent="0.25">
      <c r="B120" s="53" t="s">
        <v>170</v>
      </c>
      <c r="C120" s="25" t="s">
        <v>9</v>
      </c>
      <c r="D120" s="25" t="s">
        <v>9</v>
      </c>
      <c r="E120" s="39">
        <v>80.12</v>
      </c>
      <c r="F120" s="21"/>
      <c r="G120" s="28" t="s">
        <v>36</v>
      </c>
    </row>
    <row r="121" spans="2:7" x14ac:dyDescent="0.25">
      <c r="B121" s="53" t="s">
        <v>171</v>
      </c>
      <c r="C121" s="25" t="s">
        <v>9</v>
      </c>
      <c r="D121" s="25" t="s">
        <v>9</v>
      </c>
      <c r="E121" s="39">
        <v>72.11</v>
      </c>
      <c r="F121" s="21"/>
      <c r="G121" s="28" t="s">
        <v>36</v>
      </c>
    </row>
    <row r="122" spans="2:7" x14ac:dyDescent="0.25">
      <c r="B122" s="53" t="s">
        <v>172</v>
      </c>
      <c r="C122" s="25" t="s">
        <v>9</v>
      </c>
      <c r="D122" s="25" t="s">
        <v>9</v>
      </c>
      <c r="E122" s="39">
        <v>160.24</v>
      </c>
      <c r="F122" s="21"/>
      <c r="G122" s="28" t="s">
        <v>36</v>
      </c>
    </row>
    <row r="123" spans="2:7" x14ac:dyDescent="0.25">
      <c r="B123" s="53" t="s">
        <v>173</v>
      </c>
      <c r="C123" s="25" t="s">
        <v>9</v>
      </c>
      <c r="D123" s="25" t="s">
        <v>9</v>
      </c>
      <c r="E123" s="39">
        <v>80.12</v>
      </c>
      <c r="F123" s="21"/>
      <c r="G123" s="28" t="s">
        <v>36</v>
      </c>
    </row>
    <row r="124" spans="2:7" x14ac:dyDescent="0.25">
      <c r="B124" s="53" t="s">
        <v>174</v>
      </c>
      <c r="C124" s="25" t="s">
        <v>9</v>
      </c>
      <c r="D124" s="25" t="s">
        <v>9</v>
      </c>
      <c r="E124" s="39">
        <v>168.25</v>
      </c>
      <c r="F124" s="21"/>
      <c r="G124" s="28" t="s">
        <v>36</v>
      </c>
    </row>
    <row r="125" spans="2:7" x14ac:dyDescent="0.25">
      <c r="B125" s="53" t="s">
        <v>175</v>
      </c>
      <c r="C125" s="25" t="s">
        <v>9</v>
      </c>
      <c r="D125" s="25" t="s">
        <v>9</v>
      </c>
      <c r="E125" s="39">
        <v>96.14</v>
      </c>
      <c r="F125" s="21"/>
      <c r="G125" s="28" t="s">
        <v>36</v>
      </c>
    </row>
    <row r="126" spans="2:7" x14ac:dyDescent="0.25">
      <c r="B126" s="53" t="s">
        <v>176</v>
      </c>
      <c r="C126" s="25" t="s">
        <v>9</v>
      </c>
      <c r="D126" s="25" t="s">
        <v>9</v>
      </c>
      <c r="E126" s="39">
        <v>96.14</v>
      </c>
      <c r="F126" s="21"/>
      <c r="G126" s="28" t="s">
        <v>36</v>
      </c>
    </row>
    <row r="127" spans="2:7" x14ac:dyDescent="0.25">
      <c r="B127" s="53" t="s">
        <v>177</v>
      </c>
      <c r="C127" s="25" t="s">
        <v>9</v>
      </c>
      <c r="D127" s="25" t="s">
        <v>9</v>
      </c>
      <c r="E127" s="39">
        <v>160.24</v>
      </c>
      <c r="F127" s="21"/>
      <c r="G127" s="28" t="s">
        <v>36</v>
      </c>
    </row>
    <row r="128" spans="2:7" x14ac:dyDescent="0.25">
      <c r="B128" s="53" t="s">
        <v>178</v>
      </c>
      <c r="C128" s="25" t="s">
        <v>9</v>
      </c>
      <c r="D128" s="25" t="s">
        <v>9</v>
      </c>
      <c r="E128" s="39">
        <v>80.12</v>
      </c>
      <c r="F128" s="21"/>
      <c r="G128" s="28" t="s">
        <v>36</v>
      </c>
    </row>
    <row r="129" spans="2:7" x14ac:dyDescent="0.25">
      <c r="B129" s="53" t="s">
        <v>179</v>
      </c>
      <c r="C129" s="25" t="s">
        <v>9</v>
      </c>
      <c r="D129" s="25" t="s">
        <v>9</v>
      </c>
      <c r="E129" s="39">
        <v>120.19</v>
      </c>
      <c r="F129" s="21"/>
      <c r="G129" s="28" t="s">
        <v>36</v>
      </c>
    </row>
    <row r="130" spans="2:7" x14ac:dyDescent="0.25">
      <c r="B130" s="53" t="s">
        <v>180</v>
      </c>
      <c r="C130" s="25" t="s">
        <v>9</v>
      </c>
      <c r="D130" s="25" t="s">
        <v>9</v>
      </c>
      <c r="E130" s="39">
        <v>120.19</v>
      </c>
      <c r="F130" s="21"/>
      <c r="G130" s="28" t="s">
        <v>36</v>
      </c>
    </row>
    <row r="131" spans="2:7" x14ac:dyDescent="0.25">
      <c r="B131" s="53" t="s">
        <v>181</v>
      </c>
      <c r="C131" s="25" t="s">
        <v>9</v>
      </c>
      <c r="D131" s="25" t="s">
        <v>9</v>
      </c>
      <c r="E131" s="39">
        <v>694.99</v>
      </c>
      <c r="F131" s="21"/>
      <c r="G131" s="28" t="s">
        <v>182</v>
      </c>
    </row>
    <row r="132" spans="2:7" x14ac:dyDescent="0.25">
      <c r="B132" s="53" t="s">
        <v>40</v>
      </c>
      <c r="C132" s="25" t="s">
        <v>9</v>
      </c>
      <c r="D132" s="25" t="s">
        <v>9</v>
      </c>
      <c r="E132" s="39">
        <v>281.93</v>
      </c>
      <c r="F132" s="21"/>
      <c r="G132" s="28" t="s">
        <v>182</v>
      </c>
    </row>
    <row r="133" spans="2:7" x14ac:dyDescent="0.25">
      <c r="B133" s="53" t="s">
        <v>41</v>
      </c>
      <c r="C133" s="25" t="s">
        <v>9</v>
      </c>
      <c r="D133" s="25" t="s">
        <v>9</v>
      </c>
      <c r="E133" s="39">
        <v>400</v>
      </c>
      <c r="F133" s="21"/>
      <c r="G133" s="28" t="s">
        <v>182</v>
      </c>
    </row>
    <row r="134" spans="2:7" x14ac:dyDescent="0.25">
      <c r="B134" s="53" t="s">
        <v>48</v>
      </c>
      <c r="C134" s="25" t="s">
        <v>9</v>
      </c>
      <c r="D134" s="25" t="s">
        <v>9</v>
      </c>
      <c r="E134" s="39">
        <v>694.99</v>
      </c>
      <c r="F134" s="21"/>
      <c r="G134" s="28" t="s">
        <v>182</v>
      </c>
    </row>
    <row r="135" spans="2:7" x14ac:dyDescent="0.25">
      <c r="B135" s="53" t="s">
        <v>37</v>
      </c>
      <c r="C135" s="25" t="s">
        <v>9</v>
      </c>
      <c r="D135" s="25" t="s">
        <v>9</v>
      </c>
      <c r="E135" s="39">
        <v>4672</v>
      </c>
      <c r="F135" s="21"/>
      <c r="G135" s="28" t="s">
        <v>182</v>
      </c>
    </row>
    <row r="136" spans="2:7" x14ac:dyDescent="0.25">
      <c r="B136" s="53" t="s">
        <v>183</v>
      </c>
      <c r="C136" s="25" t="s">
        <v>9</v>
      </c>
      <c r="D136" s="25" t="s">
        <v>9</v>
      </c>
      <c r="E136" s="39">
        <v>208.5</v>
      </c>
      <c r="F136" s="21"/>
      <c r="G136" s="28" t="s">
        <v>182</v>
      </c>
    </row>
    <row r="137" spans="2:7" x14ac:dyDescent="0.25">
      <c r="B137" s="53" t="s">
        <v>184</v>
      </c>
      <c r="C137" s="25" t="s">
        <v>9</v>
      </c>
      <c r="D137" s="25" t="s">
        <v>9</v>
      </c>
      <c r="E137" s="39">
        <v>1789.25</v>
      </c>
      <c r="F137" s="21"/>
      <c r="G137" s="28" t="s">
        <v>182</v>
      </c>
    </row>
    <row r="138" spans="2:7" x14ac:dyDescent="0.25">
      <c r="B138" s="53" t="s">
        <v>185</v>
      </c>
      <c r="C138" s="25" t="s">
        <v>9</v>
      </c>
      <c r="D138" s="25" t="s">
        <v>9</v>
      </c>
      <c r="E138" s="39">
        <v>138.99</v>
      </c>
      <c r="F138" s="21"/>
      <c r="G138" s="28" t="s">
        <v>182</v>
      </c>
    </row>
    <row r="139" spans="2:7" x14ac:dyDescent="0.25">
      <c r="B139" s="53" t="s">
        <v>186</v>
      </c>
      <c r="C139" s="25" t="s">
        <v>9</v>
      </c>
      <c r="D139" s="25" t="s">
        <v>9</v>
      </c>
      <c r="E139" s="39">
        <v>138.99</v>
      </c>
      <c r="F139" s="21"/>
      <c r="G139" s="28" t="s">
        <v>182</v>
      </c>
    </row>
    <row r="140" spans="2:7" x14ac:dyDescent="0.25">
      <c r="B140" s="53" t="s">
        <v>189</v>
      </c>
      <c r="C140" s="25">
        <v>10831379912</v>
      </c>
      <c r="D140" s="25" t="s">
        <v>190</v>
      </c>
      <c r="E140" s="39">
        <v>492.77</v>
      </c>
      <c r="F140" s="21"/>
      <c r="G140" s="28" t="s">
        <v>194</v>
      </c>
    </row>
    <row r="141" spans="2:7" x14ac:dyDescent="0.25">
      <c r="B141" s="53" t="s">
        <v>191</v>
      </c>
      <c r="C141" s="25">
        <v>22597784145</v>
      </c>
      <c r="D141" s="25" t="s">
        <v>192</v>
      </c>
      <c r="E141" s="39">
        <v>513.30999999999995</v>
      </c>
      <c r="F141" s="21"/>
      <c r="G141" s="28" t="s">
        <v>193</v>
      </c>
    </row>
    <row r="142" spans="2:7" x14ac:dyDescent="0.25">
      <c r="B142" s="49"/>
      <c r="C142" s="25"/>
      <c r="D142" s="25"/>
      <c r="E142" s="37">
        <f>27123.52</f>
        <v>27123.52</v>
      </c>
      <c r="F142" s="27">
        <v>3237</v>
      </c>
      <c r="G142" s="28"/>
    </row>
    <row r="143" spans="2:7" x14ac:dyDescent="0.25">
      <c r="B143" s="49" t="s">
        <v>197</v>
      </c>
      <c r="C143" s="25">
        <v>19676981309</v>
      </c>
      <c r="D143" s="25" t="s">
        <v>198</v>
      </c>
      <c r="E143" s="42">
        <v>431.88</v>
      </c>
      <c r="F143" s="27"/>
      <c r="G143" s="28" t="s">
        <v>199</v>
      </c>
    </row>
    <row r="144" spans="2:7" x14ac:dyDescent="0.25">
      <c r="B144" s="49" t="s">
        <v>46</v>
      </c>
      <c r="C144" s="25" t="s">
        <v>9</v>
      </c>
      <c r="D144" s="25" t="s">
        <v>9</v>
      </c>
      <c r="E144" s="42">
        <v>41.82</v>
      </c>
      <c r="F144" s="27"/>
      <c r="G144" s="28" t="s">
        <v>97</v>
      </c>
    </row>
    <row r="145" spans="2:7" x14ac:dyDescent="0.25">
      <c r="B145" s="49" t="s">
        <v>46</v>
      </c>
      <c r="C145" s="25" t="s">
        <v>9</v>
      </c>
      <c r="D145" s="25" t="s">
        <v>9</v>
      </c>
      <c r="E145" s="42">
        <v>46.01</v>
      </c>
      <c r="F145" s="27"/>
      <c r="G145" s="28" t="s">
        <v>97</v>
      </c>
    </row>
    <row r="146" spans="2:7" x14ac:dyDescent="0.25">
      <c r="B146" s="49"/>
      <c r="C146" s="25"/>
      <c r="D146" s="25"/>
      <c r="E146" s="47">
        <f>E145+E143+E144</f>
        <v>519.71</v>
      </c>
      <c r="F146" s="27">
        <v>3221</v>
      </c>
      <c r="G146" s="28"/>
    </row>
    <row r="147" spans="2:7" ht="15.75" customHeight="1" x14ac:dyDescent="0.25">
      <c r="B147" s="51" t="s">
        <v>75</v>
      </c>
      <c r="C147" s="18" t="s">
        <v>9</v>
      </c>
      <c r="D147" s="19" t="s">
        <v>9</v>
      </c>
      <c r="E147" s="24">
        <v>75</v>
      </c>
      <c r="F147" s="21"/>
      <c r="G147" s="22" t="s">
        <v>76</v>
      </c>
    </row>
    <row r="148" spans="2:7" x14ac:dyDescent="0.25">
      <c r="B148" s="49" t="s">
        <v>98</v>
      </c>
      <c r="C148" s="36" t="s">
        <v>9</v>
      </c>
      <c r="D148" s="19" t="s">
        <v>9</v>
      </c>
      <c r="E148" s="35">
        <v>200</v>
      </c>
      <c r="F148" s="21"/>
      <c r="G148" s="28" t="s">
        <v>99</v>
      </c>
    </row>
    <row r="149" spans="2:7" x14ac:dyDescent="0.25">
      <c r="B149" s="49" t="s">
        <v>73</v>
      </c>
      <c r="C149" s="36">
        <v>7003</v>
      </c>
      <c r="D149" s="19" t="s">
        <v>53</v>
      </c>
      <c r="E149" s="35">
        <v>225</v>
      </c>
      <c r="F149" s="21"/>
      <c r="G149" s="28" t="s">
        <v>74</v>
      </c>
    </row>
    <row r="150" spans="2:7" x14ac:dyDescent="0.25">
      <c r="B150" s="49" t="s">
        <v>73</v>
      </c>
      <c r="C150" s="36">
        <v>7003</v>
      </c>
      <c r="D150" s="19" t="s">
        <v>53</v>
      </c>
      <c r="E150" s="35">
        <v>110</v>
      </c>
      <c r="F150" s="27"/>
      <c r="G150" s="28" t="s">
        <v>79</v>
      </c>
    </row>
    <row r="151" spans="2:7" x14ac:dyDescent="0.25">
      <c r="B151" s="49"/>
      <c r="C151" s="25"/>
      <c r="D151" s="25"/>
      <c r="E151" s="37">
        <f>SUM(E147:E147)+E148+E149+E150</f>
        <v>610</v>
      </c>
      <c r="F151" s="27">
        <v>3213</v>
      </c>
      <c r="G151" s="28"/>
    </row>
    <row r="152" spans="2:7" x14ac:dyDescent="0.25">
      <c r="B152" s="49" t="s">
        <v>202</v>
      </c>
      <c r="C152" s="25">
        <v>27442377904</v>
      </c>
      <c r="D152" s="25" t="s">
        <v>16</v>
      </c>
      <c r="E152" s="42">
        <v>2922.1</v>
      </c>
      <c r="F152" s="27"/>
      <c r="G152" s="28" t="s">
        <v>203</v>
      </c>
    </row>
    <row r="153" spans="2:7" x14ac:dyDescent="0.25">
      <c r="B153" s="49"/>
      <c r="C153" s="25"/>
      <c r="D153" s="25"/>
      <c r="E153" s="37">
        <f>E152</f>
        <v>2922.1</v>
      </c>
      <c r="F153" s="27">
        <v>3211</v>
      </c>
      <c r="G153" s="28"/>
    </row>
    <row r="154" spans="2:7" x14ac:dyDescent="0.25">
      <c r="B154" s="50" t="s">
        <v>32</v>
      </c>
      <c r="C154" s="18">
        <v>87311810356</v>
      </c>
      <c r="D154" s="19" t="s">
        <v>33</v>
      </c>
      <c r="E154" s="20">
        <v>155.88</v>
      </c>
      <c r="F154" s="23"/>
      <c r="G154" s="22" t="s">
        <v>65</v>
      </c>
    </row>
    <row r="155" spans="2:7" x14ac:dyDescent="0.25">
      <c r="B155" s="50" t="s">
        <v>195</v>
      </c>
      <c r="C155" s="18">
        <v>29524210204</v>
      </c>
      <c r="D155" s="19" t="s">
        <v>16</v>
      </c>
      <c r="E155" s="20">
        <v>25.34</v>
      </c>
      <c r="F155" s="23"/>
      <c r="G155" s="22" t="s">
        <v>196</v>
      </c>
    </row>
    <row r="156" spans="2:7" ht="15.75" x14ac:dyDescent="0.25">
      <c r="B156" s="50" t="s">
        <v>34</v>
      </c>
      <c r="C156" s="41">
        <v>81793146560</v>
      </c>
      <c r="D156" s="19" t="s">
        <v>16</v>
      </c>
      <c r="E156" s="20">
        <v>172.53</v>
      </c>
      <c r="F156" s="23"/>
      <c r="G156" s="22" t="s">
        <v>71</v>
      </c>
    </row>
    <row r="157" spans="2:7" x14ac:dyDescent="0.25">
      <c r="B157" s="49"/>
      <c r="C157" s="25"/>
      <c r="D157" s="25"/>
      <c r="E157" s="37">
        <f>SUM(E154:E156)</f>
        <v>353.75</v>
      </c>
      <c r="F157" s="27">
        <v>3231</v>
      </c>
      <c r="G157" s="28"/>
    </row>
    <row r="158" spans="2:7" x14ac:dyDescent="0.25">
      <c r="B158" s="49" t="s">
        <v>187</v>
      </c>
      <c r="C158" s="36">
        <v>18545665005</v>
      </c>
      <c r="D158" s="19" t="s">
        <v>16</v>
      </c>
      <c r="E158" s="35">
        <v>20375</v>
      </c>
      <c r="F158" s="21"/>
      <c r="G158" s="28" t="s">
        <v>188</v>
      </c>
    </row>
    <row r="159" spans="2:7" x14ac:dyDescent="0.25">
      <c r="B159" s="49"/>
      <c r="C159" s="25"/>
      <c r="D159" s="25"/>
      <c r="E159" s="37">
        <f>SUM(E158:E158)</f>
        <v>20375</v>
      </c>
      <c r="F159" s="27">
        <v>4221</v>
      </c>
      <c r="G159" s="28"/>
    </row>
    <row r="160" spans="2:7" x14ac:dyDescent="0.25">
      <c r="B160" s="51" t="s">
        <v>45</v>
      </c>
      <c r="C160" s="18">
        <v>94443043935</v>
      </c>
      <c r="D160" s="19" t="s">
        <v>16</v>
      </c>
      <c r="E160" s="20">
        <v>59.86</v>
      </c>
      <c r="F160" s="21"/>
      <c r="G160" s="22" t="s">
        <v>44</v>
      </c>
    </row>
    <row r="161" spans="2:7" x14ac:dyDescent="0.25">
      <c r="B161" s="51" t="s">
        <v>45</v>
      </c>
      <c r="C161" s="18">
        <v>94443043935</v>
      </c>
      <c r="D161" s="19" t="s">
        <v>16</v>
      </c>
      <c r="E161" s="20">
        <v>198.94</v>
      </c>
      <c r="F161" s="21"/>
      <c r="G161" s="22" t="s">
        <v>44</v>
      </c>
    </row>
    <row r="162" spans="2:7" x14ac:dyDescent="0.25">
      <c r="B162" s="51" t="s">
        <v>45</v>
      </c>
      <c r="C162" s="18">
        <v>94443043935</v>
      </c>
      <c r="D162" s="19" t="s">
        <v>16</v>
      </c>
      <c r="E162" s="20">
        <v>38</v>
      </c>
      <c r="F162" s="21"/>
      <c r="G162" s="22" t="s">
        <v>44</v>
      </c>
    </row>
    <row r="163" spans="2:7" x14ac:dyDescent="0.25">
      <c r="B163" s="51" t="s">
        <v>45</v>
      </c>
      <c r="C163" s="18">
        <v>94443043935</v>
      </c>
      <c r="D163" s="19" t="s">
        <v>16</v>
      </c>
      <c r="E163" s="20">
        <v>150</v>
      </c>
      <c r="F163" s="21"/>
      <c r="G163" s="22" t="s">
        <v>44</v>
      </c>
    </row>
    <row r="164" spans="2:7" x14ac:dyDescent="0.25">
      <c r="B164" s="51" t="s">
        <v>45</v>
      </c>
      <c r="C164" s="18">
        <v>94443043935</v>
      </c>
      <c r="D164" s="19" t="s">
        <v>16</v>
      </c>
      <c r="E164" s="20">
        <v>46.75</v>
      </c>
      <c r="F164" s="21"/>
      <c r="G164" s="22" t="s">
        <v>44</v>
      </c>
    </row>
    <row r="165" spans="2:7" x14ac:dyDescent="0.25">
      <c r="B165" s="51" t="s">
        <v>45</v>
      </c>
      <c r="C165" s="18">
        <v>94443043935</v>
      </c>
      <c r="D165" s="19" t="s">
        <v>16</v>
      </c>
      <c r="E165" s="20">
        <v>61.19</v>
      </c>
      <c r="F165" s="21"/>
      <c r="G165" s="22" t="s">
        <v>44</v>
      </c>
    </row>
    <row r="166" spans="2:7" x14ac:dyDescent="0.25">
      <c r="B166" s="51" t="s">
        <v>45</v>
      </c>
      <c r="C166" s="18">
        <v>94443043935</v>
      </c>
      <c r="D166" s="19" t="s">
        <v>16</v>
      </c>
      <c r="E166" s="20">
        <v>30</v>
      </c>
      <c r="F166" s="21"/>
      <c r="G166" s="22" t="s">
        <v>44</v>
      </c>
    </row>
    <row r="167" spans="2:7" x14ac:dyDescent="0.25">
      <c r="B167" s="49"/>
      <c r="C167" s="25"/>
      <c r="D167" s="25"/>
      <c r="E167" s="37">
        <f>E166+E165+E164+E163+E162+E161+E160</f>
        <v>584.74</v>
      </c>
      <c r="F167" s="27">
        <v>4241</v>
      </c>
      <c r="G167" s="28"/>
    </row>
    <row r="168" spans="2:7" x14ac:dyDescent="0.25">
      <c r="B168" s="49" t="s">
        <v>11</v>
      </c>
      <c r="C168" s="25" t="s">
        <v>9</v>
      </c>
      <c r="D168" s="25" t="s">
        <v>9</v>
      </c>
      <c r="E168" s="39">
        <v>321486.69</v>
      </c>
      <c r="F168" s="27">
        <v>31111</v>
      </c>
      <c r="G168" s="28" t="s">
        <v>49</v>
      </c>
    </row>
    <row r="169" spans="2:7" x14ac:dyDescent="0.25">
      <c r="B169" s="49"/>
      <c r="C169" s="25" t="s">
        <v>9</v>
      </c>
      <c r="D169" s="25" t="s">
        <v>9</v>
      </c>
      <c r="E169" s="39">
        <v>1969.05</v>
      </c>
      <c r="F169" s="27">
        <v>3121</v>
      </c>
      <c r="G169" s="28" t="s">
        <v>50</v>
      </c>
    </row>
    <row r="170" spans="2:7" x14ac:dyDescent="0.25">
      <c r="B170" s="49"/>
      <c r="C170" s="25" t="s">
        <v>9</v>
      </c>
      <c r="D170" s="25" t="s">
        <v>9</v>
      </c>
      <c r="E170" s="39">
        <v>53610.61</v>
      </c>
      <c r="F170" s="27">
        <v>3132</v>
      </c>
      <c r="G170" s="28" t="s">
        <v>51</v>
      </c>
    </row>
    <row r="171" spans="2:7" x14ac:dyDescent="0.25">
      <c r="B171" s="49"/>
      <c r="C171" s="19" t="s">
        <v>9</v>
      </c>
      <c r="D171" s="19" t="s">
        <v>9</v>
      </c>
      <c r="E171" s="20">
        <f>7572.96+47.78+38.49</f>
        <v>7659.23</v>
      </c>
      <c r="F171" s="27">
        <v>3212</v>
      </c>
      <c r="G171" s="22" t="s">
        <v>52</v>
      </c>
    </row>
    <row r="172" spans="2:7" x14ac:dyDescent="0.25">
      <c r="B172" s="49"/>
      <c r="C172" s="25"/>
      <c r="D172" s="25"/>
      <c r="E172" s="37">
        <f>SUM(E168:E171)</f>
        <v>384725.57999999996</v>
      </c>
      <c r="F172" s="21"/>
      <c r="G172" s="28"/>
    </row>
    <row r="173" spans="2:7" x14ac:dyDescent="0.25">
      <c r="B173" s="49" t="s">
        <v>207</v>
      </c>
      <c r="C173" s="25" t="s">
        <v>9</v>
      </c>
      <c r="D173" s="25" t="s">
        <v>9</v>
      </c>
      <c r="E173" s="39">
        <v>11576.36</v>
      </c>
      <c r="F173" s="21"/>
      <c r="G173" s="28" t="s">
        <v>204</v>
      </c>
    </row>
    <row r="174" spans="2:7" x14ac:dyDescent="0.25">
      <c r="B174" s="49"/>
      <c r="C174" s="25"/>
      <c r="D174" s="25"/>
      <c r="E174" s="37">
        <f>SUM(E173)</f>
        <v>11576.36</v>
      </c>
      <c r="F174" s="21"/>
      <c r="G174" s="28"/>
    </row>
    <row r="175" spans="2:7" ht="16.5" thickBot="1" x14ac:dyDescent="0.3">
      <c r="B175" s="54" t="s">
        <v>12</v>
      </c>
      <c r="C175" s="43"/>
      <c r="D175" s="43"/>
      <c r="E175" s="44">
        <f>E174+E172+E167+E159+E157+E153+E151+E146+E142+E44+E41+E35+E26+E19+E13</f>
        <v>456427.55999999994</v>
      </c>
      <c r="F175" s="45"/>
      <c r="G175" s="46"/>
    </row>
    <row r="177" spans="2:7" x14ac:dyDescent="0.25">
      <c r="B177" t="s">
        <v>208</v>
      </c>
      <c r="G177" s="7" t="s">
        <v>13</v>
      </c>
    </row>
    <row r="178" spans="2:7" x14ac:dyDescent="0.25">
      <c r="G178" s="7" t="s">
        <v>14</v>
      </c>
    </row>
  </sheetData>
  <mergeCells count="1">
    <mergeCell ref="F7:G7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Skaro</dc:creator>
  <cp:lastModifiedBy>Valentina Antić</cp:lastModifiedBy>
  <cp:lastPrinted>2024-08-01T07:39:52Z</cp:lastPrinted>
  <dcterms:created xsi:type="dcterms:W3CDTF">2024-04-08T12:21:50Z</dcterms:created>
  <dcterms:modified xsi:type="dcterms:W3CDTF">2024-08-01T08:27:41Z</dcterms:modified>
</cp:coreProperties>
</file>